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f05135\Desktop\web\finanční zdraví\"/>
    </mc:Choice>
  </mc:AlternateContent>
  <bookViews>
    <workbookView xWindow="0" yWindow="0" windowWidth="28800" windowHeight="12435" tabRatio="882"/>
  </bookViews>
  <sheets>
    <sheet name="postup" sheetId="16" r:id="rId1"/>
    <sheet name="2020-ÚČ" sheetId="56" r:id="rId2"/>
    <sheet name="2019-ÚČ" sheetId="54" r:id="rId3"/>
    <sheet name="2018-ÚČ" sheetId="52" r:id="rId4"/>
    <sheet name="2017-ÚČ" sheetId="51" r:id="rId5"/>
    <sheet name="2016-ÚČ" sheetId="45" r:id="rId6"/>
    <sheet name="2015-ÚČ" sheetId="43" r:id="rId7"/>
    <sheet name="2020-DE" sheetId="57" r:id="rId8"/>
    <sheet name="2019-DE" sheetId="55" r:id="rId9"/>
    <sheet name="2018-DE" sheetId="53" r:id="rId10"/>
    <sheet name="2017-DE" sheetId="50" r:id="rId11"/>
    <sheet name="2016-DE" sheetId="47" r:id="rId12"/>
    <sheet name="2015-DE" sheetId="44" r:id="rId13"/>
    <sheet name="PomocnyMCA" sheetId="4" state="veryHidden" r:id="rId14"/>
    <sheet name="bodování" sheetId="3" r:id="rId15"/>
  </sheets>
  <calcPr calcId="162913"/>
</workbook>
</file>

<file path=xl/calcChain.xml><?xml version="1.0" encoding="utf-8"?>
<calcChain xmlns="http://schemas.openxmlformats.org/spreadsheetml/2006/main">
  <c r="J15" i="56" l="1"/>
  <c r="H26" i="3"/>
  <c r="H25" i="3"/>
  <c r="H23" i="3"/>
  <c r="H22" i="3"/>
  <c r="H20" i="3"/>
  <c r="H19" i="3"/>
  <c r="H17" i="3"/>
  <c r="H16" i="3"/>
  <c r="H15" i="3"/>
  <c r="H14" i="3"/>
  <c r="H13" i="3"/>
  <c r="H12" i="3"/>
  <c r="H11" i="3"/>
  <c r="H10" i="3"/>
  <c r="H8" i="3"/>
  <c r="H7" i="3"/>
  <c r="H15" i="47" l="1"/>
  <c r="I15" i="57"/>
  <c r="H15" i="57"/>
  <c r="J15" i="45"/>
  <c r="I15" i="45"/>
  <c r="I15" i="56"/>
  <c r="I14" i="57"/>
  <c r="H14" i="57"/>
  <c r="I13" i="57"/>
  <c r="H13" i="57"/>
  <c r="I12" i="57"/>
  <c r="H12" i="57"/>
  <c r="I11" i="57"/>
  <c r="H11" i="57"/>
  <c r="I10" i="57"/>
  <c r="H10" i="57"/>
  <c r="I9" i="57"/>
  <c r="H9" i="57"/>
  <c r="I8" i="57"/>
  <c r="H8" i="57"/>
  <c r="I7" i="57"/>
  <c r="H7" i="57"/>
  <c r="I6" i="57"/>
  <c r="H6" i="57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I16" i="57" l="1"/>
  <c r="J16" i="56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H6" i="3" l="1"/>
  <c r="H9" i="3"/>
  <c r="H24" i="3"/>
  <c r="H21" i="3"/>
  <c r="H18" i="3"/>
  <c r="I16" i="55"/>
  <c r="J16" i="54"/>
  <c r="I15" i="52"/>
  <c r="I15" i="53"/>
  <c r="H15" i="53" l="1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J16" i="52" l="1"/>
  <c r="I14" i="47"/>
  <c r="I14" i="50"/>
  <c r="H15" i="50" l="1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I15" i="47" l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7" l="1"/>
  <c r="J16" i="45"/>
  <c r="I22" i="3" l="1"/>
  <c r="I26" i="3"/>
  <c r="I19" i="3"/>
  <c r="I9" i="3"/>
  <c r="I11" i="3"/>
  <c r="I7" i="3"/>
  <c r="I8" i="3"/>
  <c r="I23" i="3"/>
  <c r="I20" i="3"/>
  <c r="I18" i="3"/>
  <c r="I21" i="3"/>
  <c r="I15" i="3"/>
  <c r="I12" i="3"/>
  <c r="I24" i="3"/>
  <c r="I6" i="3"/>
  <c r="I13" i="3"/>
  <c r="I14" i="3"/>
  <c r="I17" i="3"/>
  <c r="I25" i="3"/>
  <c r="I16" i="3"/>
  <c r="I10" i="3"/>
</calcChain>
</file>

<file path=xl/sharedStrings.xml><?xml version="1.0" encoding="utf-8"?>
<sst xmlns="http://schemas.openxmlformats.org/spreadsheetml/2006/main" count="1122" uniqueCount="284">
  <si>
    <t>Výsledek hospodaření běžného účetního období</t>
  </si>
  <si>
    <t xml:space="preserve">Pasiva celkem </t>
  </si>
  <si>
    <t>Cizí zdroje</t>
  </si>
  <si>
    <t>Rezervy</t>
  </si>
  <si>
    <t xml:space="preserve">Oběžná aktiva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</si>
  <si>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</si>
  <si>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</si>
  <si>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</si>
  <si>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</si>
  <si>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</si>
  <si>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001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</si>
  <si>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</si>
  <si>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</si>
  <si>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</si>
  <si>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</si>
  <si>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</si>
  <si>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</si>
  <si>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</si>
  <si>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</si>
  <si>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</si>
  <si>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</si>
  <si>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</si>
  <si>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</si>
  <si>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</si>
  <si>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04</t>
  </si>
  <si>
    <t>02</t>
  </si>
  <si>
    <t>Výkonová spotřeba</t>
  </si>
  <si>
    <t>08</t>
  </si>
  <si>
    <t>18</t>
  </si>
  <si>
    <t>25</t>
  </si>
  <si>
    <t>30</t>
  </si>
  <si>
    <t>43</t>
  </si>
  <si>
    <t>ukazatel</t>
  </si>
  <si>
    <t>výsledek ukazatele</t>
  </si>
  <si>
    <t>Dlouhodobá rentabilita</t>
  </si>
  <si>
    <t>Aktiva celkem</t>
  </si>
  <si>
    <t>č.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</si>
  <si>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</si>
  <si>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</si>
  <si>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</si>
  <si>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</si>
  <si>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</si>
  <si>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</si>
  <si>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</si>
  <si>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</si>
  <si>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</si>
  <si>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</si>
  <si>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</si>
  <si>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</si>
  <si>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</si>
  <si>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</si>
  <si>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</si>
  <si>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</si>
  <si>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</si>
  <si>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</si>
  <si>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</si>
  <si>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</si>
  <si>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</si>
  <si>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</si>
  <si>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</si>
  <si>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</si>
  <si>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</si>
  <si>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</si>
  <si>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</si>
  <si>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</si>
  <si>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</si>
  <si>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</si>
  <si>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</si>
  <si>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</si>
  <si>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</si>
  <si>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</si>
  <si>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</si>
  <si>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</si>
  <si>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</si>
  <si>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</si>
  <si>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</si>
  <si>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</si>
  <si>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</si>
  <si>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</si>
  <si>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</si>
  <si>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</si>
  <si>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</si>
  <si>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</si>
  <si>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</si>
  <si>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</si>
  <si>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</si>
  <si>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</si>
  <si>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</si>
  <si>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</si>
  <si>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</si>
  <si>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</si>
  <si>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</si>
  <si>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</si>
  <si>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</si>
  <si>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</si>
  <si>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</si>
  <si>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</si>
  <si>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</si>
  <si>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</si>
  <si>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105</t>
  </si>
  <si>
    <t>121</t>
  </si>
  <si>
    <t>Hmotný majetek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</si>
  <si>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</si>
  <si>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</si>
  <si>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</si>
  <si>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</si>
  <si>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</si>
  <si>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</si>
  <si>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</si>
  <si>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</si>
  <si>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 xml:space="preserve">Dluhy včetně přijatých úvěrů a zápůjček </t>
  </si>
  <si>
    <t>Fondy ze zisku</t>
  </si>
  <si>
    <t>B.</t>
  </si>
  <si>
    <t xml:space="preserve">C. </t>
  </si>
  <si>
    <t>C. I.</t>
  </si>
  <si>
    <t xml:space="preserve">C. IV. </t>
  </si>
  <si>
    <t xml:space="preserve">A. III. </t>
  </si>
  <si>
    <t xml:space="preserve">A. IV. </t>
  </si>
  <si>
    <t xml:space="preserve">B. </t>
  </si>
  <si>
    <t xml:space="preserve">II. </t>
  </si>
  <si>
    <t>***</t>
  </si>
  <si>
    <t>*</t>
  </si>
  <si>
    <t xml:space="preserve">označení 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</si>
  <si>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</si>
  <si>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</si>
  <si>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</si>
  <si>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</si>
  <si>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</si>
  <si>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</si>
  <si>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</si>
  <si>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</si>
  <si>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</si>
  <si>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</si>
  <si>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</si>
  <si>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</si>
  <si>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</si>
  <si>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</si>
  <si>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</si>
  <si>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</si>
  <si>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</si>
  <si>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</si>
  <si>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</si>
  <si>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</si>
  <si>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</si>
  <si>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</si>
  <si>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</si>
  <si>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</si>
  <si>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</si>
  <si>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</si>
  <si>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</si>
  <si>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</si>
  <si>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</si>
  <si>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</si>
  <si>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</si>
  <si>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</si>
  <si>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</si>
  <si>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</si>
  <si>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</si>
  <si>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</si>
  <si>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</si>
  <si>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</si>
  <si>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</si>
  <si>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</si>
  <si>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</si>
  <si>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</si>
  <si>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</si>
  <si>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</si>
  <si>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</si>
  <si>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</si>
  <si>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</si>
  <si>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</si>
  <si>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</si>
  <si>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</si>
  <si>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</si>
  <si>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</si>
  <si>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</si>
  <si>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</si>
  <si>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</si>
  <si>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</si>
  <si>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</si>
  <si>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</si>
  <si>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</si>
  <si>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</si>
  <si>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</si>
  <si>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</si>
  <si>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</si>
  <si>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</si>
  <si>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</si>
  <si>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</si>
  <si>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</si>
  <si>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</si>
  <si>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</si>
  <si>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</si>
  <si>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</si>
  <si>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</si>
  <si>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</si>
  <si>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</si>
  <si>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</si>
  <si>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</si>
  <si>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</si>
  <si>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</si>
  <si>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</si>
  <si>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</si>
  <si>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Výsledek ukazatelů za rok 2017</t>
  </si>
  <si>
    <t>Počet bodů celkem za rok 2017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</si>
  <si>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</si>
  <si>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</si>
  <si>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</si>
  <si>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</si>
  <si>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</si>
  <si>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</si>
  <si>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</si>
  <si>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</si>
  <si>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</si>
  <si>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</si>
  <si>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</si>
  <si>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</si>
  <si>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</si>
  <si>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</si>
  <si>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</si>
  <si>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</si>
  <si>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</si>
  <si>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</si>
  <si>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</si>
  <si>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</si>
  <si>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</si>
  <si>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</si>
  <si>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</si>
  <si>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</si>
  <si>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</si>
  <si>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</si>
  <si>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</si>
  <si>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</si>
  <si>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</si>
  <si>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</si>
  <si>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</si>
  <si>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</si>
  <si>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</si>
  <si>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</si>
  <si>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</si>
  <si>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</si>
  <si>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z přiznání k dani z příjmů fyzických osob u žadatelů s daňovou evidencí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</si>
  <si>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</si>
  <si>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</si>
  <si>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</si>
  <si>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</si>
  <si>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</si>
  <si>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</si>
  <si>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</si>
  <si>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</si>
  <si>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</si>
  <si>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</si>
  <si>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</si>
  <si>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</si>
  <si>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</si>
  <si>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</si>
  <si>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</si>
  <si>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</si>
  <si>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</si>
  <si>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</si>
  <si>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</si>
  <si>
    <t>Výsledek ukazatelů za rok 2020</t>
  </si>
  <si>
    <t>Počet bodů celkem za rok 2020</t>
  </si>
  <si>
    <t>Přiznání k dani z příjmů fyzických osob 2020</t>
  </si>
  <si>
    <t>2020-ÚČ, 2019-ÚČ, 2018-ÚČ</t>
  </si>
  <si>
    <t>2020-ÚČ, 2019-ÚČ</t>
  </si>
  <si>
    <t xml:space="preserve"> 2019-ÚČ, 2018-ÚČ </t>
  </si>
  <si>
    <t>2020-DE, 2019-DE, 2018-DE</t>
  </si>
  <si>
    <t xml:space="preserve"> 2020-DE, 2019-DE </t>
  </si>
  <si>
    <t>2020-ÚČ, 2019-ÚČ, 2018-DE</t>
  </si>
  <si>
    <t>2020-ÚČ, 2019-DE, 2018-DE</t>
  </si>
  <si>
    <t xml:space="preserve"> 2020-ÚČ, 2019-DE </t>
  </si>
  <si>
    <t>za účetnictví roky 2020, 2019, 2018</t>
  </si>
  <si>
    <t xml:space="preserve">za účetnictví roky 2020, 2019 </t>
  </si>
  <si>
    <t>za daňovou evidenci roky 2020, 2019, 2018</t>
  </si>
  <si>
    <t xml:space="preserve">za daňovou evidenci roky 2020, 2019 </t>
  </si>
  <si>
    <t xml:space="preserve">za daňovou evidenci roky 2018, 2017 </t>
  </si>
  <si>
    <t>za účetnictví roky 2020, 2019 a daňovou evidenci rok 2018</t>
  </si>
  <si>
    <t>za účetnictví rok 2020 a daňovou evidenci roky 2019, 2018</t>
  </si>
  <si>
    <t>za účetnictví rok 2020 a daňovou evidenci rok 2019</t>
  </si>
  <si>
    <t>dle příslušných roků (lze i např.: rok 2018 - daňová evidence a roky 2019, 2020 - účetnictví, tj. žadatel přešel z</t>
  </si>
  <si>
    <t xml:space="preserve">Pokud je např. finanční zdraví hodnoceno za období 2020, 2019 a 2018, je nutné ještě vyplnit informace o dl. </t>
  </si>
  <si>
    <t>majetku za předchozí období 2017 (účetnictví: dlouhodobý majetek, daňová evidence: hmotný majetek, dlouhodobý</t>
  </si>
  <si>
    <t>za účetnictví roky 2019, 2018 a daňovou evidenci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</si>
</sst>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H31" sqref="H3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7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1"/>
      <c r="C2" s="72"/>
      <c r="D2" s="72"/>
      <c r="E2" s="72"/>
      <c r="F2" s="73"/>
      <c r="G2" s="74"/>
      <c r="H2" s="75"/>
      <c r="I2" s="76"/>
      <c r="J2" s="72"/>
      <c r="K2" s="72"/>
      <c r="L2" s="72"/>
      <c r="M2" s="77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1"/>
      <c r="C3" s="55"/>
      <c r="D3" s="55"/>
      <c r="E3" s="55"/>
      <c r="F3" s="78" t="s">
        <v>84</v>
      </c>
      <c r="G3" s="79"/>
      <c r="H3" s="79"/>
      <c r="I3" s="80"/>
      <c r="J3" s="56"/>
      <c r="K3" s="56"/>
      <c r="L3" s="56"/>
      <c r="M3" s="81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2"/>
      <c r="C4" s="10"/>
      <c r="D4" s="10"/>
      <c r="E4" s="10"/>
      <c r="F4" s="10"/>
      <c r="G4" s="10"/>
      <c r="H4" s="10"/>
      <c r="I4" s="10"/>
      <c r="J4" s="10"/>
      <c r="K4" s="10"/>
      <c r="L4" s="10"/>
      <c r="M4" s="83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4"/>
      <c r="C5" s="85" t="s">
        <v>96</v>
      </c>
      <c r="D5" s="85"/>
      <c r="E5" s="85"/>
      <c r="F5" s="85"/>
      <c r="G5" s="85"/>
      <c r="H5" s="85"/>
      <c r="I5" s="85"/>
      <c r="J5" s="85"/>
      <c r="K5" s="85"/>
      <c r="L5" s="85"/>
      <c r="M5" s="86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4"/>
      <c r="C6" s="85" t="s">
        <v>241</v>
      </c>
      <c r="D6" s="85"/>
      <c r="E6" s="85"/>
      <c r="F6" s="85"/>
      <c r="G6" s="85"/>
      <c r="H6" s="85"/>
      <c r="I6" s="85"/>
      <c r="J6" s="85"/>
      <c r="K6" s="85"/>
      <c r="L6" s="85"/>
      <c r="M6" s="86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4"/>
      <c r="C8" s="85" t="s">
        <v>199</v>
      </c>
      <c r="D8" s="85"/>
      <c r="E8" s="85"/>
      <c r="F8" s="85"/>
      <c r="G8" s="85"/>
      <c r="H8" s="85"/>
      <c r="I8" s="85"/>
      <c r="J8" s="85"/>
      <c r="K8" s="85"/>
      <c r="L8" s="85"/>
      <c r="M8" s="86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4"/>
      <c r="C9" s="70" t="s">
        <v>197</v>
      </c>
      <c r="D9" s="28"/>
      <c r="E9" s="28"/>
      <c r="F9" s="28"/>
      <c r="G9" s="28"/>
      <c r="H9" s="28"/>
      <c r="I9" s="28"/>
      <c r="J9" s="28"/>
      <c r="K9" s="28"/>
      <c r="L9" s="28"/>
      <c r="M9" s="87"/>
      <c r="N9" s="31"/>
      <c r="O9" s="31"/>
      <c r="P9" s="31"/>
      <c r="Q9" s="14"/>
      <c r="R9" s="14"/>
      <c r="S9" s="14"/>
      <c r="T9" s="7"/>
      <c r="U9" s="8"/>
    </row>
    <row r="10" spans="1:21" ht="14.25" x14ac:dyDescent="0.2">
      <c r="A10" s="14"/>
      <c r="B10" s="84"/>
      <c r="C10" s="70" t="s">
        <v>198</v>
      </c>
      <c r="D10" s="28"/>
      <c r="E10" s="28"/>
      <c r="F10" s="28"/>
      <c r="G10" s="28"/>
      <c r="H10" s="28"/>
      <c r="I10" s="28"/>
      <c r="J10" s="28"/>
      <c r="K10" s="28"/>
      <c r="L10" s="28"/>
      <c r="M10" s="87"/>
      <c r="N10" s="31"/>
      <c r="O10" s="31"/>
      <c r="P10" s="31"/>
      <c r="Q10" s="14"/>
      <c r="R10" s="14"/>
      <c r="S10" s="14"/>
      <c r="T10" s="7"/>
      <c r="U10" s="8"/>
    </row>
    <row r="11" spans="1:21" ht="14.25" x14ac:dyDescent="0.2">
      <c r="A11" s="1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4"/>
      <c r="C12" s="88" t="s">
        <v>50</v>
      </c>
      <c r="D12" s="88"/>
      <c r="E12" s="85"/>
      <c r="F12" s="85"/>
      <c r="G12" s="85"/>
      <c r="H12" s="85"/>
      <c r="I12" s="85"/>
      <c r="J12" s="85"/>
      <c r="K12" s="85"/>
      <c r="L12" s="85"/>
      <c r="M12" s="86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4"/>
      <c r="C13" s="88" t="s">
        <v>81</v>
      </c>
      <c r="D13" s="88"/>
      <c r="E13" s="85"/>
      <c r="F13" s="85"/>
      <c r="G13" s="85"/>
      <c r="H13" s="85"/>
      <c r="I13" s="85"/>
      <c r="J13" s="101" t="s">
        <v>78</v>
      </c>
      <c r="K13" s="85" t="s">
        <v>82</v>
      </c>
      <c r="L13" s="102" t="s">
        <v>97</v>
      </c>
      <c r="M13" s="89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4"/>
      <c r="C14" s="88" t="s">
        <v>280</v>
      </c>
      <c r="D14" s="88"/>
      <c r="E14" s="85"/>
      <c r="F14" s="85"/>
      <c r="G14" s="85"/>
      <c r="H14" s="85"/>
      <c r="I14" s="85"/>
      <c r="J14" s="85"/>
      <c r="K14" s="85"/>
      <c r="L14" s="85"/>
      <c r="M14" s="86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4"/>
      <c r="C15" s="88" t="s">
        <v>98</v>
      </c>
      <c r="D15" s="88"/>
      <c r="E15" s="85"/>
      <c r="F15" s="85"/>
      <c r="G15" s="85"/>
      <c r="H15" s="85"/>
      <c r="I15" s="85"/>
      <c r="J15" s="85"/>
      <c r="K15" s="85"/>
      <c r="L15" s="85"/>
      <c r="M15" s="86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4"/>
      <c r="C16" s="191" t="s">
        <v>281</v>
      </c>
      <c r="M16" s="86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4"/>
      <c r="C17" s="192" t="s">
        <v>282</v>
      </c>
      <c r="M17" s="86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4"/>
      <c r="C18" s="192" t="s">
        <v>242</v>
      </c>
      <c r="M18" s="89"/>
      <c r="N18" s="14"/>
      <c r="O18" s="14"/>
      <c r="P18" s="14"/>
      <c r="Q18" s="14"/>
      <c r="R18" s="14"/>
      <c r="S18" s="14"/>
      <c r="T18" s="7"/>
      <c r="U18" s="8"/>
    </row>
    <row r="19" spans="1:21" ht="14.25" x14ac:dyDescent="0.2">
      <c r="B19" s="84"/>
      <c r="M19" s="89"/>
    </row>
    <row r="20" spans="1:21" ht="14.25" x14ac:dyDescent="0.2">
      <c r="A20" s="14"/>
      <c r="B20" s="84"/>
      <c r="C20" s="88" t="s">
        <v>109</v>
      </c>
      <c r="D20" s="88"/>
      <c r="E20" s="85"/>
      <c r="F20" s="85"/>
      <c r="G20" s="85"/>
      <c r="H20" s="85"/>
      <c r="I20" s="85"/>
      <c r="J20" s="85"/>
      <c r="K20" s="85"/>
      <c r="L20" s="85"/>
      <c r="M20" s="86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B21" s="84"/>
      <c r="C21" s="88" t="s">
        <v>83</v>
      </c>
      <c r="D21" s="90" t="s">
        <v>51</v>
      </c>
      <c r="E21" s="85"/>
      <c r="F21" s="85"/>
      <c r="G21" s="85"/>
      <c r="H21" s="85"/>
      <c r="I21" s="85"/>
      <c r="J21" s="85"/>
      <c r="K21" s="85"/>
      <c r="L21" s="85"/>
      <c r="M21" s="86"/>
    </row>
    <row r="22" spans="1:21" ht="14.25" x14ac:dyDescent="0.2">
      <c r="B22" s="84"/>
      <c r="M22" s="89"/>
    </row>
    <row r="23" spans="1:21" ht="15" thickBot="1" x14ac:dyDescent="0.25">
      <c r="A23" s="14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14"/>
      <c r="O23" s="14"/>
      <c r="P23" s="14"/>
      <c r="Q23" s="14"/>
      <c r="R23" s="14"/>
      <c r="S23" s="14"/>
      <c r="T23" s="7"/>
      <c r="U23" s="8"/>
    </row>
    <row r="24" spans="1:21" ht="15" thickTop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1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237</v>
      </c>
      <c r="C2" s="13"/>
      <c r="D2" s="165"/>
      <c r="E2" s="160"/>
      <c r="F2" s="13"/>
      <c r="G2" s="26" t="s">
        <v>209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101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90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91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205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89</v>
      </c>
      <c r="C13" s="16" t="s">
        <v>58</v>
      </c>
      <c r="D13" s="162"/>
      <c r="E13" s="160"/>
      <c r="F13" s="21">
        <v>8</v>
      </c>
      <c r="G13" s="19" t="s">
        <v>106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110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105</v>
      </c>
      <c r="H15" s="107" t="e">
        <f>(((D6+D7+D10+D13)-('2017-DE'!D6+'2017-DE'!D7+'2017-DE'!D10+'2017-DE'!D13)+D22)/('2017-DE'!D6+'2017-DE'!D7+'2017-DE'!D10+'2017-DE'!D13))*100</f>
        <v>#DIV/0!</v>
      </c>
      <c r="I15" s="108">
        <f>IF(AND((D6+D7+D10+D13)=0,D22=0,('2017-DE'!D6+'2017-DE'!D7+'2017-DE'!D10+'2017-DE'!D13)=0),0, IF(('2017-DE'!D6+'2017-DE'!D7+'2017-DE'!D10+'2017-DE'!D13)=0,3,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210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94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95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108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259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260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92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93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238</v>
      </c>
      <c r="C2" s="13"/>
      <c r="D2" s="165"/>
      <c r="E2" s="160"/>
      <c r="F2" s="13"/>
      <c r="G2" s="26" t="s">
        <v>203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101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90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91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205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89</v>
      </c>
      <c r="C13" s="16" t="s">
        <v>58</v>
      </c>
      <c r="D13" s="162"/>
      <c r="E13" s="160"/>
      <c r="F13" s="21">
        <v>8</v>
      </c>
      <c r="G13" s="19" t="s">
        <v>106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110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105</v>
      </c>
      <c r="H15" s="107" t="e">
        <f>(((D6+D7+D10+D13)-('2016-DE'!D6+'2016-DE'!D7+'2016-DE'!D10+'2016-DE'!D13)+D22)/('2016-DE'!D6+'2016-DE'!D7+'2016-DE'!D10+'2016-DE'!D13))*100</f>
        <v>#DIV/0!</v>
      </c>
      <c r="I15" s="108">
        <f>IF(AND((D6+D7+D10+D13)=0,D22=0,('2016-DE'!D6+'2016-DE'!D7+'2016-DE'!D10+'2016-DE'!D13)=0),0, IF(('2016-DE'!D6+'2016-DE'!D7+'2016-DE'!D10+'2016-DE'!D13)=0,3,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204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94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95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108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259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260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92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93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38" sqref="B38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239</v>
      </c>
      <c r="C2" s="13"/>
      <c r="D2" s="165"/>
      <c r="E2" s="160"/>
      <c r="F2" s="13"/>
      <c r="G2" s="26" t="s">
        <v>170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101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90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91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88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89</v>
      </c>
      <c r="C13" s="16" t="s">
        <v>58</v>
      </c>
      <c r="D13" s="162"/>
      <c r="E13" s="160"/>
      <c r="F13" s="21">
        <v>8</v>
      </c>
      <c r="G13" s="19" t="s">
        <v>106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110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105</v>
      </c>
      <c r="H15" s="107" t="e">
        <f>(((D6+D7+D10+D13)-('2015-DE'!D6+'2015-DE'!D7+'2015-DE'!D8+'2015-DE'!D9)+D22)/('2015-DE'!D6+'2015-DE'!D7+'2015-DE'!D8+'2015-DE'!D9))*100</f>
        <v>#DIV/0!</v>
      </c>
      <c r="I15" s="108">
        <f>IF(AND((D6+D7+D10+D13)=0,D22=0,('2015-DE'!D6+'2015-DE'!D7+'2015-DE'!D10+'2015-DE'!D13)=0),0, IF(('2015-DE'!D6+'2015-DE'!D7+'2015-DE'!D10+'2015-DE'!D13)=0,3,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201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94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95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108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259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260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92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93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69"/>
  <sheetViews>
    <sheetView zoomScale="75" zoomScaleNormal="75" workbookViewId="0">
      <selection activeCell="D9" sqref="D9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113"/>
      <c r="G1" s="113"/>
      <c r="H1" s="113"/>
      <c r="I1" s="113"/>
      <c r="J1" s="113"/>
      <c r="K1" s="8"/>
      <c r="L1" s="8"/>
    </row>
    <row r="2" spans="1:99" ht="14.25" x14ac:dyDescent="0.2">
      <c r="A2" s="8"/>
      <c r="B2" s="26" t="s">
        <v>240</v>
      </c>
      <c r="C2" s="13"/>
      <c r="D2" s="165"/>
      <c r="E2" s="160"/>
      <c r="F2" s="28"/>
      <c r="G2" s="59"/>
      <c r="H2" s="28"/>
      <c r="I2" s="28"/>
      <c r="J2" s="28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4.25" x14ac:dyDescent="0.2">
      <c r="A3" s="11"/>
      <c r="B3" s="58"/>
      <c r="C3" s="9"/>
      <c r="D3" s="171"/>
      <c r="E3" s="171"/>
      <c r="F3" s="28"/>
      <c r="G3" s="59"/>
      <c r="H3" s="28"/>
      <c r="I3" s="28"/>
      <c r="J3" s="28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Bot="1" x14ac:dyDescent="0.25">
      <c r="A4" s="8"/>
      <c r="B4" s="7"/>
      <c r="C4" s="7"/>
      <c r="D4" s="160"/>
      <c r="E4" s="160"/>
      <c r="F4" s="28"/>
      <c r="G4" s="28"/>
      <c r="H4" s="28"/>
      <c r="I4" s="28"/>
      <c r="J4" s="28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14"/>
      <c r="G5" s="114"/>
      <c r="H5" s="115"/>
      <c r="I5" s="116"/>
      <c r="J5" s="28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101</v>
      </c>
      <c r="C6" s="16" t="s">
        <v>53</v>
      </c>
      <c r="D6" s="162"/>
      <c r="E6" s="160"/>
      <c r="F6" s="111"/>
      <c r="G6" s="28"/>
      <c r="H6" s="110"/>
      <c r="I6" s="111"/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90</v>
      </c>
      <c r="C7" s="97"/>
      <c r="D7" s="162"/>
      <c r="E7" s="160"/>
      <c r="F7" s="111"/>
      <c r="G7" s="28"/>
      <c r="H7" s="110"/>
      <c r="I7" s="111"/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98" t="s">
        <v>91</v>
      </c>
      <c r="C8" s="97"/>
      <c r="D8" s="162"/>
      <c r="E8" s="160"/>
      <c r="F8" s="111"/>
      <c r="G8" s="28"/>
      <c r="H8" s="112"/>
      <c r="I8" s="111"/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7" t="s">
        <v>89</v>
      </c>
      <c r="C9" s="18" t="s">
        <v>58</v>
      </c>
      <c r="D9" s="164"/>
      <c r="E9" s="160"/>
      <c r="F9" s="111"/>
      <c r="G9" s="28"/>
      <c r="H9" s="110"/>
      <c r="I9" s="111"/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27"/>
      <c r="D10" s="176"/>
      <c r="E10" s="160"/>
      <c r="F10" s="117"/>
      <c r="G10" s="118"/>
      <c r="H10" s="118"/>
      <c r="I10" s="114"/>
      <c r="J10" s="28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19"/>
      <c r="C11" s="120"/>
      <c r="D11" s="181"/>
      <c r="E11" s="160"/>
      <c r="F11" s="28"/>
      <c r="G11" s="28"/>
      <c r="H11" s="28"/>
      <c r="I11" s="28"/>
      <c r="J11" s="28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28"/>
      <c r="C12" s="30"/>
      <c r="D12" s="182"/>
      <c r="E12" s="160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28"/>
      <c r="C13" s="30"/>
      <c r="D13" s="182"/>
      <c r="E13" s="160"/>
      <c r="F13" s="8"/>
      <c r="G13" s="37" t="s">
        <v>70</v>
      </c>
      <c r="H13" s="38"/>
      <c r="I13" s="34"/>
      <c r="J13" s="34"/>
      <c r="K13" s="34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28"/>
      <c r="C14" s="30"/>
      <c r="D14" s="182"/>
      <c r="E14" s="160"/>
      <c r="F14" s="8"/>
      <c r="G14" s="39" t="s">
        <v>86</v>
      </c>
      <c r="H14" s="40"/>
      <c r="I14" s="34"/>
      <c r="J14" s="34"/>
      <c r="K14" s="34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27"/>
      <c r="D15" s="176"/>
      <c r="E15" s="177"/>
      <c r="F15" s="7"/>
      <c r="G15" s="41" t="s">
        <v>87</v>
      </c>
      <c r="H15" s="42"/>
      <c r="I15" s="36"/>
      <c r="J15" s="36"/>
      <c r="K15" s="34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27"/>
      <c r="D16" s="176"/>
      <c r="E16" s="17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27"/>
      <c r="D17" s="176"/>
      <c r="E17" s="179"/>
      <c r="F17" s="7"/>
      <c r="G17" s="10" t="s">
        <v>92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28"/>
      <c r="C18" s="30"/>
      <c r="D18" s="180"/>
      <c r="E18" s="179"/>
      <c r="F18" s="7"/>
      <c r="G18" s="10" t="s">
        <v>93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28"/>
      <c r="C19" s="30"/>
      <c r="D19" s="180"/>
      <c r="E19" s="17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28"/>
      <c r="C20" s="30"/>
      <c r="D20" s="180"/>
      <c r="E20" s="17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28"/>
      <c r="C21" s="30"/>
      <c r="D21" s="180"/>
      <c r="E21" s="17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28"/>
      <c r="C22" s="30"/>
      <c r="D22" s="180"/>
      <c r="E22" s="17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28"/>
      <c r="C23" s="30"/>
      <c r="D23" s="180"/>
      <c r="E23" s="17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28"/>
      <c r="C24" s="30"/>
      <c r="D24" s="180"/>
      <c r="E24" s="17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28"/>
      <c r="C25" s="30"/>
      <c r="D25" s="180"/>
      <c r="E25" s="17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8"/>
      <c r="C26" s="30"/>
      <c r="D26" s="180"/>
      <c r="E26" s="17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8"/>
      <c r="C27" s="30"/>
      <c r="D27" s="180"/>
      <c r="E27" s="17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8"/>
      <c r="C28" s="31"/>
      <c r="D28" s="179"/>
      <c r="E28" s="17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8"/>
      <c r="C29" s="31"/>
      <c r="D29" s="179"/>
      <c r="E29" s="17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0"/>
      <c r="E30" s="160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0"/>
      <c r="E31" s="17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0"/>
      <c r="E32" s="17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0"/>
      <c r="E33" s="17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0"/>
      <c r="E34" s="17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0"/>
      <c r="E35" s="17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0"/>
      <c r="E36" s="17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0"/>
      <c r="E37" s="17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0"/>
      <c r="E38" s="17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0"/>
      <c r="E39" s="17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0"/>
      <c r="E40" s="17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0"/>
      <c r="E41" s="17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0"/>
      <c r="E42" s="1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3"/>
  <sheetViews>
    <sheetView zoomScale="75" zoomScaleNormal="75" workbookViewId="0">
      <selection activeCell="J26" sqref="J26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47" t="s">
        <v>79</v>
      </c>
      <c r="C2" s="26"/>
      <c r="D2" s="26"/>
      <c r="E2" s="7"/>
      <c r="F2" s="53" t="s">
        <v>80</v>
      </c>
      <c r="G2" s="54"/>
      <c r="H2" s="55"/>
      <c r="I2" s="56"/>
      <c r="J2" s="7"/>
      <c r="K2" s="7"/>
      <c r="L2" s="7"/>
      <c r="M2" s="5"/>
      <c r="N2" s="5"/>
    </row>
    <row r="3" spans="1:26" ht="15" thickBot="1" x14ac:dyDescent="0.25">
      <c r="A3" s="7"/>
      <c r="B3" s="57"/>
      <c r="C3" s="58"/>
      <c r="D3" s="58"/>
      <c r="E3" s="9"/>
      <c r="F3" s="59"/>
      <c r="G3" s="60"/>
      <c r="H3" s="61"/>
      <c r="I3" s="28"/>
      <c r="J3" s="146"/>
      <c r="K3" s="7"/>
      <c r="L3" s="7"/>
      <c r="M3" s="5"/>
      <c r="N3" s="5"/>
    </row>
    <row r="4" spans="1:26" ht="6.75" customHeight="1" thickTop="1" thickBot="1" x14ac:dyDescent="0.25">
      <c r="A4" s="28"/>
      <c r="E4" s="7"/>
      <c r="F4" s="63"/>
      <c r="G4" s="64"/>
      <c r="H4" s="65"/>
      <c r="I4" s="147"/>
      <c r="J4" s="148"/>
      <c r="K4" s="7"/>
      <c r="L4" s="7"/>
      <c r="M4" s="5"/>
      <c r="N4" s="5"/>
    </row>
    <row r="5" spans="1:26" ht="15" thickTop="1" x14ac:dyDescent="0.2">
      <c r="A5" s="59"/>
      <c r="B5" s="48" t="s">
        <v>41</v>
      </c>
      <c r="C5" s="49" t="s">
        <v>40</v>
      </c>
      <c r="D5" s="50" t="s">
        <v>202</v>
      </c>
      <c r="E5" s="7"/>
      <c r="F5" s="51" t="s">
        <v>46</v>
      </c>
      <c r="G5" s="62" t="s">
        <v>47</v>
      </c>
      <c r="H5" s="62" t="s">
        <v>48</v>
      </c>
      <c r="I5" s="142" t="s">
        <v>49</v>
      </c>
      <c r="J5" s="144" t="s">
        <v>200</v>
      </c>
      <c r="K5" s="7"/>
      <c r="L5" s="7"/>
      <c r="M5" s="5"/>
      <c r="N5" s="5"/>
    </row>
    <row r="6" spans="1:26" ht="14.25" x14ac:dyDescent="0.2">
      <c r="A6" s="7"/>
      <c r="B6" s="21" t="s">
        <v>45</v>
      </c>
      <c r="C6" s="153">
        <v>22</v>
      </c>
      <c r="D6" s="154">
        <v>30</v>
      </c>
      <c r="E6" s="7"/>
      <c r="F6" s="96">
        <v>3</v>
      </c>
      <c r="G6" s="95" t="s">
        <v>264</v>
      </c>
      <c r="H6" s="99">
        <f>('2020-ÚČ'!J16+'2019-ÚČ'!J16+'2018-ÚČ'!J16)/3</f>
        <v>3</v>
      </c>
      <c r="I6" s="143" t="str">
        <f t="shared" ref="I6:I26" si="0">IF(H6&lt;=6,$B$10,IF(H6&lt;=9,$B$9,IF(H6&lt;=14,$B$8,IF(H6&gt;22,$B$6,$B$7))))</f>
        <v>E - NE</v>
      </c>
      <c r="J6" s="145" t="s">
        <v>272</v>
      </c>
      <c r="K6" s="7"/>
      <c r="L6" s="7"/>
      <c r="M6" s="5"/>
      <c r="N6" s="5"/>
    </row>
    <row r="7" spans="1:26" ht="14.25" x14ac:dyDescent="0.2">
      <c r="A7" s="7"/>
      <c r="B7" s="21" t="s">
        <v>44</v>
      </c>
      <c r="C7" s="153">
        <v>14</v>
      </c>
      <c r="D7" s="154">
        <v>22</v>
      </c>
      <c r="E7" s="7"/>
      <c r="F7" s="96">
        <v>3</v>
      </c>
      <c r="G7" s="95" t="s">
        <v>246</v>
      </c>
      <c r="H7" s="99">
        <f>('2019-ÚČ'!J16+'2018-ÚČ'!J16+'2017-ÚČ'!J16)/3</f>
        <v>3</v>
      </c>
      <c r="I7" s="143" t="str">
        <f t="shared" si="0"/>
        <v>E - NE</v>
      </c>
      <c r="J7" s="145" t="s">
        <v>253</v>
      </c>
      <c r="K7" s="7"/>
      <c r="L7" s="7"/>
      <c r="M7" s="5"/>
      <c r="N7" s="5"/>
    </row>
    <row r="8" spans="1:26" ht="14.25" x14ac:dyDescent="0.2">
      <c r="A8" s="7"/>
      <c r="B8" s="21" t="s">
        <v>43</v>
      </c>
      <c r="C8" s="153">
        <v>9</v>
      </c>
      <c r="D8" s="154">
        <v>14</v>
      </c>
      <c r="E8" s="7"/>
      <c r="F8" s="96">
        <v>3</v>
      </c>
      <c r="G8" s="95" t="s">
        <v>222</v>
      </c>
      <c r="H8" s="20">
        <f>('2018-ÚČ'!J16+'2017-ÚČ'!J16+'2016-ÚČ'!J16)/3</f>
        <v>3</v>
      </c>
      <c r="I8" s="143" t="str">
        <f t="shared" si="0"/>
        <v>E - NE</v>
      </c>
      <c r="J8" s="145" t="s">
        <v>228</v>
      </c>
      <c r="K8" s="7"/>
      <c r="L8" s="7"/>
      <c r="M8" s="5"/>
      <c r="N8" s="5"/>
    </row>
    <row r="9" spans="1:26" ht="14.25" x14ac:dyDescent="0.2">
      <c r="A9" s="7"/>
      <c r="B9" s="51" t="s">
        <v>107</v>
      </c>
      <c r="C9" s="155">
        <v>6</v>
      </c>
      <c r="D9" s="156">
        <v>9</v>
      </c>
      <c r="E9" s="7"/>
      <c r="F9" s="96">
        <v>2</v>
      </c>
      <c r="G9" s="95" t="s">
        <v>265</v>
      </c>
      <c r="H9" s="20">
        <f>('2020-ÚČ'!J16+'2019-ÚČ'!J16)/2</f>
        <v>3</v>
      </c>
      <c r="I9" s="143" t="str">
        <f t="shared" si="0"/>
        <v>E - NE</v>
      </c>
      <c r="J9" s="145" t="s">
        <v>273</v>
      </c>
      <c r="K9" s="7"/>
      <c r="L9" s="7"/>
      <c r="M9" s="5"/>
      <c r="N9" s="5"/>
      <c r="X9" s="6"/>
    </row>
    <row r="10" spans="1:26" ht="15" thickBot="1" x14ac:dyDescent="0.25">
      <c r="A10" s="7"/>
      <c r="B10" s="184" t="s">
        <v>42</v>
      </c>
      <c r="C10" s="185">
        <v>0</v>
      </c>
      <c r="D10" s="186">
        <v>6</v>
      </c>
      <c r="E10" s="7"/>
      <c r="F10" s="96">
        <v>2</v>
      </c>
      <c r="G10" s="95" t="s">
        <v>266</v>
      </c>
      <c r="H10" s="20">
        <f>('2019-ÚČ'!J16+'2018-ÚČ'!J16)/2</f>
        <v>3</v>
      </c>
      <c r="I10" s="143" t="str">
        <f t="shared" si="0"/>
        <v>E - NE</v>
      </c>
      <c r="J10" s="145" t="s">
        <v>254</v>
      </c>
      <c r="K10" s="7"/>
      <c r="L10" s="7"/>
      <c r="M10" s="5"/>
      <c r="N10" s="5"/>
      <c r="X10" s="6"/>
    </row>
    <row r="11" spans="1:26" ht="15" thickTop="1" x14ac:dyDescent="0.2">
      <c r="A11" s="7"/>
      <c r="B11" s="114"/>
      <c r="C11" s="183"/>
      <c r="D11" s="183"/>
      <c r="E11" s="7"/>
      <c r="F11" s="137">
        <v>2</v>
      </c>
      <c r="G11" s="95" t="s">
        <v>247</v>
      </c>
      <c r="H11" s="20">
        <f>('2018-ÚČ'!J16+'2017-ÚČ'!J16)/2</f>
        <v>3</v>
      </c>
      <c r="I11" s="143" t="str">
        <f t="shared" si="0"/>
        <v>E - NE</v>
      </c>
      <c r="J11" s="145" t="s">
        <v>229</v>
      </c>
      <c r="K11" s="7"/>
      <c r="L11" s="7"/>
      <c r="M11" s="5"/>
      <c r="N11" s="5"/>
    </row>
    <row r="12" spans="1:26" ht="14.25" x14ac:dyDescent="0.2">
      <c r="A12" s="7"/>
      <c r="B12" s="114"/>
      <c r="C12" s="183"/>
      <c r="D12" s="183"/>
      <c r="E12" s="7"/>
      <c r="F12" s="96">
        <v>3</v>
      </c>
      <c r="G12" s="95" t="s">
        <v>267</v>
      </c>
      <c r="H12" s="20">
        <f>('2020-DE'!I16+'2019-DE'!I16+'2018-DE'!I16)/3</f>
        <v>6</v>
      </c>
      <c r="I12" s="143" t="str">
        <f t="shared" si="0"/>
        <v>E - NE</v>
      </c>
      <c r="J12" s="145" t="s">
        <v>274</v>
      </c>
      <c r="K12" s="7"/>
      <c r="L12" s="7"/>
      <c r="M12" s="5"/>
      <c r="N12" s="5"/>
    </row>
    <row r="13" spans="1:26" ht="14.25" x14ac:dyDescent="0.2">
      <c r="A13" s="7"/>
      <c r="B13" s="28"/>
      <c r="C13" s="28"/>
      <c r="D13" s="111"/>
      <c r="E13" s="7"/>
      <c r="F13" s="96">
        <v>3</v>
      </c>
      <c r="G13" s="95" t="s">
        <v>248</v>
      </c>
      <c r="H13" s="20">
        <f>('2019-DE'!I16+'2018-DE'!I16+'2017-DE'!I16)/3</f>
        <v>6</v>
      </c>
      <c r="I13" s="143" t="str">
        <f t="shared" si="0"/>
        <v>E - NE</v>
      </c>
      <c r="J13" s="145" t="s">
        <v>255</v>
      </c>
      <c r="K13" s="7"/>
      <c r="L13" s="7"/>
      <c r="M13" s="5"/>
      <c r="N13" s="5"/>
    </row>
    <row r="14" spans="1:26" ht="14.25" x14ac:dyDescent="0.2">
      <c r="A14" s="7"/>
      <c r="B14" s="28"/>
      <c r="C14" s="28"/>
      <c r="D14" s="111"/>
      <c r="E14" s="140"/>
      <c r="F14" s="134">
        <v>3</v>
      </c>
      <c r="G14" s="95" t="s">
        <v>223</v>
      </c>
      <c r="H14" s="20">
        <f>('2018-DE'!I16+'2017-DE'!I16+'2016-DE'!I16)/3</f>
        <v>6</v>
      </c>
      <c r="I14" s="143" t="str">
        <f t="shared" si="0"/>
        <v>E - NE</v>
      </c>
      <c r="J14" s="145" t="s">
        <v>230</v>
      </c>
      <c r="K14" s="7"/>
      <c r="L14" s="7"/>
      <c r="M14" s="5"/>
      <c r="N14" s="5"/>
    </row>
    <row r="15" spans="1:26" ht="14.25" x14ac:dyDescent="0.2">
      <c r="A15" s="7"/>
      <c r="D15" s="6"/>
      <c r="E15" s="140"/>
      <c r="F15" s="134">
        <v>2</v>
      </c>
      <c r="G15" s="95" t="s">
        <v>268</v>
      </c>
      <c r="H15" s="20">
        <f>('2020-DE'!I16+'2019-DE'!I16)/2</f>
        <v>6</v>
      </c>
      <c r="I15" s="143" t="str">
        <f t="shared" si="0"/>
        <v>E - NE</v>
      </c>
      <c r="J15" s="145" t="s">
        <v>275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3"/>
      <c r="B16" s="132"/>
      <c r="C16" s="135"/>
      <c r="D16" s="136"/>
      <c r="E16" s="140"/>
      <c r="F16" s="96">
        <v>2</v>
      </c>
      <c r="G16" s="95" t="s">
        <v>249</v>
      </c>
      <c r="H16" s="20">
        <f>('2019-DE'!I16+'2018-DE'!I16)/2</f>
        <v>6</v>
      </c>
      <c r="I16" s="143" t="str">
        <f t="shared" si="0"/>
        <v>E - NE</v>
      </c>
      <c r="J16" s="145" t="s">
        <v>256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0"/>
      <c r="F17" s="96">
        <v>2</v>
      </c>
      <c r="G17" s="95" t="s">
        <v>224</v>
      </c>
      <c r="H17" s="20">
        <f>('2018-DE'!I16+'2017-DE'!I16)/2</f>
        <v>6</v>
      </c>
      <c r="I17" s="143" t="str">
        <f t="shared" si="0"/>
        <v>E - NE</v>
      </c>
      <c r="J17" s="145" t="s">
        <v>276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0"/>
      <c r="F18" s="96">
        <v>3</v>
      </c>
      <c r="G18" s="95" t="s">
        <v>269</v>
      </c>
      <c r="H18" s="20">
        <f>('2020-ÚČ'!J16+'2019-ÚČ'!J16+'2018-DE'!I16)/3</f>
        <v>4</v>
      </c>
      <c r="I18" s="143" t="str">
        <f t="shared" si="0"/>
        <v>E - NE</v>
      </c>
      <c r="J18" s="145" t="s">
        <v>277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96">
        <v>3</v>
      </c>
      <c r="G19" s="95" t="s">
        <v>250</v>
      </c>
      <c r="H19" s="20">
        <f>('2019-ÚČ'!J16+'2018-ÚČ'!J16+'2017-DE'!I16)/3</f>
        <v>4</v>
      </c>
      <c r="I19" s="143" t="str">
        <f t="shared" si="0"/>
        <v>E - NE</v>
      </c>
      <c r="J19" s="145" t="s">
        <v>283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96">
        <v>3</v>
      </c>
      <c r="G20" s="95" t="s">
        <v>225</v>
      </c>
      <c r="H20" s="20">
        <f>('2018-ÚČ'!J16+'2017-ÚČ'!J16+'2016-DE'!I16)/3</f>
        <v>4</v>
      </c>
      <c r="I20" s="143" t="str">
        <f t="shared" si="0"/>
        <v>E - NE</v>
      </c>
      <c r="J20" s="145" t="s">
        <v>231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96">
        <v>3</v>
      </c>
      <c r="G21" s="95" t="s">
        <v>270</v>
      </c>
      <c r="H21" s="20">
        <f>('2020-ÚČ'!J16+'2019-DE'!I16+'2018-DE'!I16)/3</f>
        <v>5</v>
      </c>
      <c r="I21" s="143" t="str">
        <f>IF(H21&lt;=6,$B$10,IF(H21&lt;=9,$B$9,IF(H21&lt;=14,$B$8,IF(H21&gt;22,$B$6,$B$7))))</f>
        <v>E - NE</v>
      </c>
      <c r="J21" s="145" t="s">
        <v>278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96">
        <v>3</v>
      </c>
      <c r="G22" s="95" t="s">
        <v>251</v>
      </c>
      <c r="H22" s="20">
        <f>('2019-ÚČ'!J16+'2018-DE'!I16+'2017-DE'!I16)/3</f>
        <v>5</v>
      </c>
      <c r="I22" s="143" t="str">
        <f t="shared" si="0"/>
        <v>E - NE</v>
      </c>
      <c r="J22" s="145" t="s">
        <v>257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96">
        <v>3</v>
      </c>
      <c r="G23" s="95" t="s">
        <v>226</v>
      </c>
      <c r="H23" s="20">
        <f>('2018-ÚČ'!J16+'2017-DE'!I16+'2016-DE'!I16)/3</f>
        <v>5</v>
      </c>
      <c r="I23" s="143" t="str">
        <f t="shared" si="0"/>
        <v>E - NE</v>
      </c>
      <c r="J23" s="145" t="s">
        <v>232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96">
        <v>2</v>
      </c>
      <c r="G24" s="95" t="s">
        <v>271</v>
      </c>
      <c r="H24" s="20">
        <f>('2020-ÚČ'!J16+'2019-DE'!I16)/2</f>
        <v>4.5</v>
      </c>
      <c r="I24" s="143" t="str">
        <f t="shared" si="0"/>
        <v>E - NE</v>
      </c>
      <c r="J24" s="145" t="s">
        <v>279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96">
        <v>2</v>
      </c>
      <c r="G25" s="95" t="s">
        <v>252</v>
      </c>
      <c r="H25" s="20">
        <f>('2019-ÚČ'!J16+'2018-DE'!I16)/2</f>
        <v>4.5</v>
      </c>
      <c r="I25" s="143" t="str">
        <f t="shared" si="0"/>
        <v>E - NE</v>
      </c>
      <c r="J25" s="145" t="s">
        <v>258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38">
        <v>2</v>
      </c>
      <c r="G26" s="139" t="s">
        <v>227</v>
      </c>
      <c r="H26" s="52">
        <f>('2018-ÚČ'!J16+'2017-DE'!I16)/2</f>
        <v>4.5</v>
      </c>
      <c r="I26" s="188" t="str">
        <f t="shared" si="0"/>
        <v>E - NE</v>
      </c>
      <c r="J26" s="187" t="s">
        <v>233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H33" sqref="H33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234</v>
      </c>
      <c r="D2" s="12"/>
      <c r="E2" s="158"/>
      <c r="F2" s="160"/>
      <c r="G2" s="13"/>
      <c r="H2" s="26" t="s">
        <v>261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122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112</v>
      </c>
      <c r="C7" s="122" t="s">
        <v>206</v>
      </c>
      <c r="D7" s="149" t="s">
        <v>103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113</v>
      </c>
      <c r="C8" s="122" t="s">
        <v>4</v>
      </c>
      <c r="D8" s="149" t="s">
        <v>181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114</v>
      </c>
      <c r="C9" s="122" t="s">
        <v>7</v>
      </c>
      <c r="D9" s="149" t="s">
        <v>182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123</v>
      </c>
      <c r="C10" s="122" t="s">
        <v>8</v>
      </c>
      <c r="D10" s="149" t="s">
        <v>183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125</v>
      </c>
      <c r="C11" s="122" t="s">
        <v>124</v>
      </c>
      <c r="D11" s="149" t="s">
        <v>184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207</v>
      </c>
      <c r="C12" s="122" t="s">
        <v>139</v>
      </c>
      <c r="D12" s="149" t="s">
        <v>185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126</v>
      </c>
      <c r="C13" s="122" t="s">
        <v>9</v>
      </c>
      <c r="D13" s="149" t="s">
        <v>211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115</v>
      </c>
      <c r="C14" s="122" t="s">
        <v>169</v>
      </c>
      <c r="D14" s="149" t="s">
        <v>212</v>
      </c>
      <c r="E14" s="203"/>
      <c r="F14" s="126"/>
      <c r="G14" s="21">
        <v>9</v>
      </c>
      <c r="H14" s="19" t="s">
        <v>104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138</v>
      </c>
      <c r="C15" s="131" t="s">
        <v>139</v>
      </c>
      <c r="D15" s="149" t="s">
        <v>188</v>
      </c>
      <c r="E15" s="203"/>
      <c r="F15" s="126"/>
      <c r="G15" s="21">
        <v>10</v>
      </c>
      <c r="H15" s="19" t="s">
        <v>105</v>
      </c>
      <c r="I15" s="20" t="e">
        <f>((E7-'2019-ÚČ'!E7+E41)/'2019-ÚČ'!E7)*100</f>
        <v>#DIV/0!</v>
      </c>
      <c r="J15" s="22">
        <f>IF(AND(E7=0,E41=0,'2019-ÚČ'!E7=0),0, IF('2019-ÚČ'!E7=0,3,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213</v>
      </c>
      <c r="E16" s="203"/>
      <c r="F16" s="126"/>
      <c r="G16" s="23" t="s">
        <v>39</v>
      </c>
      <c r="H16" s="24" t="s">
        <v>262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116</v>
      </c>
      <c r="C17" s="122" t="s">
        <v>111</v>
      </c>
      <c r="D17" s="149" t="s">
        <v>214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117</v>
      </c>
      <c r="C18" s="122" t="s">
        <v>127</v>
      </c>
      <c r="D18" s="149" t="s">
        <v>191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128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129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118</v>
      </c>
      <c r="C21" s="122" t="s">
        <v>3</v>
      </c>
      <c r="D21" s="149" t="s">
        <v>99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130</v>
      </c>
      <c r="C22" s="122" t="s">
        <v>131</v>
      </c>
      <c r="D22" s="149" t="s">
        <v>215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132</v>
      </c>
      <c r="C23" s="122" t="s">
        <v>5</v>
      </c>
      <c r="D23" s="149" t="s">
        <v>216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123</v>
      </c>
      <c r="C24" s="122" t="s">
        <v>135</v>
      </c>
      <c r="D24" s="149" t="s">
        <v>217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136</v>
      </c>
      <c r="C25" s="122" t="s">
        <v>6</v>
      </c>
      <c r="D25" s="152" t="s">
        <v>218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134</v>
      </c>
      <c r="C26" s="122" t="s">
        <v>133</v>
      </c>
      <c r="D26" s="149" t="s">
        <v>219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126</v>
      </c>
      <c r="C27" s="190" t="s">
        <v>137</v>
      </c>
      <c r="D27" s="152" t="s">
        <v>220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138</v>
      </c>
      <c r="C28" s="123" t="s">
        <v>137</v>
      </c>
      <c r="D28" s="151" t="s">
        <v>221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235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122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141</v>
      </c>
      <c r="C33" s="128" t="s">
        <v>142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119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168</v>
      </c>
      <c r="C35" s="128" t="s">
        <v>26</v>
      </c>
      <c r="D35" s="149" t="s">
        <v>171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140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146</v>
      </c>
      <c r="C37" s="128" t="s">
        <v>147</v>
      </c>
      <c r="D37" s="149" t="s">
        <v>173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149</v>
      </c>
      <c r="C38" s="128" t="s">
        <v>148</v>
      </c>
      <c r="D38" s="149" t="s">
        <v>174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112</v>
      </c>
      <c r="C39" s="128" t="s">
        <v>143</v>
      </c>
      <c r="D39" s="149" t="s">
        <v>172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144</v>
      </c>
      <c r="C40" s="128" t="s">
        <v>145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150</v>
      </c>
      <c r="C41" s="128" t="s">
        <v>151</v>
      </c>
      <c r="D41" s="149" t="s">
        <v>175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156</v>
      </c>
      <c r="C42" s="129" t="s">
        <v>157</v>
      </c>
      <c r="D42" s="150" t="s">
        <v>177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158</v>
      </c>
      <c r="C43" s="129" t="s">
        <v>159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160</v>
      </c>
      <c r="C44" s="129" t="s">
        <v>161</v>
      </c>
      <c r="D44" s="150" t="s">
        <v>178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152</v>
      </c>
      <c r="C45" s="128" t="s">
        <v>153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155</v>
      </c>
      <c r="C46" s="128" t="s">
        <v>208</v>
      </c>
      <c r="D46" s="149" t="s">
        <v>176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162</v>
      </c>
      <c r="C47" s="129" t="s">
        <v>163</v>
      </c>
      <c r="D47" s="150" t="s">
        <v>179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121</v>
      </c>
      <c r="C48" s="128" t="s">
        <v>164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165</v>
      </c>
      <c r="C49" s="128" t="s">
        <v>166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120</v>
      </c>
      <c r="C50" s="130" t="s">
        <v>167</v>
      </c>
      <c r="D50" s="151" t="s">
        <v>180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234</v>
      </c>
      <c r="D2" s="12"/>
      <c r="E2" s="158"/>
      <c r="F2" s="160"/>
      <c r="G2" s="13"/>
      <c r="H2" s="26" t="s">
        <v>243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122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112</v>
      </c>
      <c r="C7" s="122" t="s">
        <v>206</v>
      </c>
      <c r="D7" s="149" t="s">
        <v>103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113</v>
      </c>
      <c r="C8" s="122" t="s">
        <v>4</v>
      </c>
      <c r="D8" s="149" t="s">
        <v>181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114</v>
      </c>
      <c r="C9" s="122" t="s">
        <v>7</v>
      </c>
      <c r="D9" s="149" t="s">
        <v>182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123</v>
      </c>
      <c r="C10" s="122" t="s">
        <v>8</v>
      </c>
      <c r="D10" s="149" t="s">
        <v>183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125</v>
      </c>
      <c r="C11" s="122" t="s">
        <v>124</v>
      </c>
      <c r="D11" s="149" t="s">
        <v>184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207</v>
      </c>
      <c r="C12" s="122" t="s">
        <v>139</v>
      </c>
      <c r="D12" s="149" t="s">
        <v>185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126</v>
      </c>
      <c r="C13" s="122" t="s">
        <v>9</v>
      </c>
      <c r="D13" s="149" t="s">
        <v>211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115</v>
      </c>
      <c r="C14" s="122" t="s">
        <v>169</v>
      </c>
      <c r="D14" s="149" t="s">
        <v>212</v>
      </c>
      <c r="E14" s="203"/>
      <c r="F14" s="126"/>
      <c r="G14" s="21">
        <v>9</v>
      </c>
      <c r="H14" s="19" t="s">
        <v>104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138</v>
      </c>
      <c r="C15" s="131" t="s">
        <v>139</v>
      </c>
      <c r="D15" s="149" t="s">
        <v>188</v>
      </c>
      <c r="E15" s="203"/>
      <c r="F15" s="126"/>
      <c r="G15" s="21">
        <v>10</v>
      </c>
      <c r="H15" s="19" t="s">
        <v>105</v>
      </c>
      <c r="I15" s="20" t="e">
        <f>((E7-'2018-ÚČ'!E7+E41)/'2018-ÚČ'!E7)*100</f>
        <v>#DIV/0!</v>
      </c>
      <c r="J15" s="22">
        <f>IF(AND(E7=0,E41=0,'2018-ÚČ'!E7=0),0, IF('2018-ÚČ'!E7=0,3,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213</v>
      </c>
      <c r="E16" s="203"/>
      <c r="F16" s="126"/>
      <c r="G16" s="23" t="s">
        <v>39</v>
      </c>
      <c r="H16" s="24" t="s">
        <v>244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116</v>
      </c>
      <c r="C17" s="122" t="s">
        <v>111</v>
      </c>
      <c r="D17" s="149" t="s">
        <v>214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117</v>
      </c>
      <c r="C18" s="122" t="s">
        <v>127</v>
      </c>
      <c r="D18" s="149" t="s">
        <v>191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128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129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118</v>
      </c>
      <c r="C21" s="122" t="s">
        <v>3</v>
      </c>
      <c r="D21" s="149" t="s">
        <v>99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130</v>
      </c>
      <c r="C22" s="122" t="s">
        <v>131</v>
      </c>
      <c r="D22" s="149" t="s">
        <v>215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132</v>
      </c>
      <c r="C23" s="122" t="s">
        <v>5</v>
      </c>
      <c r="D23" s="149" t="s">
        <v>216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123</v>
      </c>
      <c r="C24" s="122" t="s">
        <v>135</v>
      </c>
      <c r="D24" s="149" t="s">
        <v>217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136</v>
      </c>
      <c r="C25" s="122" t="s">
        <v>6</v>
      </c>
      <c r="D25" s="152" t="s">
        <v>218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134</v>
      </c>
      <c r="C26" s="122" t="s">
        <v>133</v>
      </c>
      <c r="D26" s="149" t="s">
        <v>219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126</v>
      </c>
      <c r="C27" s="190" t="s">
        <v>137</v>
      </c>
      <c r="D27" s="152" t="s">
        <v>220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138</v>
      </c>
      <c r="C28" s="123" t="s">
        <v>137</v>
      </c>
      <c r="D28" s="151" t="s">
        <v>221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235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122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141</v>
      </c>
      <c r="C33" s="128" t="s">
        <v>142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119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168</v>
      </c>
      <c r="C35" s="128" t="s">
        <v>26</v>
      </c>
      <c r="D35" s="149" t="s">
        <v>171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140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146</v>
      </c>
      <c r="C37" s="128" t="s">
        <v>147</v>
      </c>
      <c r="D37" s="149" t="s">
        <v>173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149</v>
      </c>
      <c r="C38" s="128" t="s">
        <v>148</v>
      </c>
      <c r="D38" s="149" t="s">
        <v>174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112</v>
      </c>
      <c r="C39" s="128" t="s">
        <v>143</v>
      </c>
      <c r="D39" s="149" t="s">
        <v>172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144</v>
      </c>
      <c r="C40" s="128" t="s">
        <v>145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150</v>
      </c>
      <c r="C41" s="128" t="s">
        <v>151</v>
      </c>
      <c r="D41" s="149" t="s">
        <v>175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156</v>
      </c>
      <c r="C42" s="129" t="s">
        <v>157</v>
      </c>
      <c r="D42" s="150" t="s">
        <v>177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158</v>
      </c>
      <c r="C43" s="129" t="s">
        <v>159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160</v>
      </c>
      <c r="C44" s="129" t="s">
        <v>161</v>
      </c>
      <c r="D44" s="150" t="s">
        <v>178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152</v>
      </c>
      <c r="C45" s="128" t="s">
        <v>153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155</v>
      </c>
      <c r="C46" s="128" t="s">
        <v>208</v>
      </c>
      <c r="D46" s="149" t="s">
        <v>176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162</v>
      </c>
      <c r="C47" s="129" t="s">
        <v>163</v>
      </c>
      <c r="D47" s="150" t="s">
        <v>179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121</v>
      </c>
      <c r="C48" s="128" t="s">
        <v>164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165</v>
      </c>
      <c r="C49" s="128" t="s">
        <v>166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120</v>
      </c>
      <c r="C50" s="130" t="s">
        <v>167</v>
      </c>
      <c r="D50" s="151" t="s">
        <v>180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234</v>
      </c>
      <c r="D2" s="12"/>
      <c r="E2" s="158"/>
      <c r="F2" s="160"/>
      <c r="G2" s="13"/>
      <c r="H2" s="26" t="s">
        <v>209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122</v>
      </c>
      <c r="C5" s="200" t="s">
        <v>18</v>
      </c>
      <c r="D5" s="194" t="s">
        <v>19</v>
      </c>
      <c r="E5" s="161" t="s">
        <v>20</v>
      </c>
      <c r="F5" s="171"/>
      <c r="G5" s="195" t="s">
        <v>36</v>
      </c>
      <c r="H5" s="201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112</v>
      </c>
      <c r="C7" s="122" t="s">
        <v>206</v>
      </c>
      <c r="D7" s="149" t="s">
        <v>103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113</v>
      </c>
      <c r="C8" s="122" t="s">
        <v>4</v>
      </c>
      <c r="D8" s="149" t="s">
        <v>181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114</v>
      </c>
      <c r="C9" s="122" t="s">
        <v>7</v>
      </c>
      <c r="D9" s="149" t="s">
        <v>182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123</v>
      </c>
      <c r="C10" s="122" t="s">
        <v>8</v>
      </c>
      <c r="D10" s="149" t="s">
        <v>183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125</v>
      </c>
      <c r="C11" s="122" t="s">
        <v>124</v>
      </c>
      <c r="D11" s="149" t="s">
        <v>184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207</v>
      </c>
      <c r="C12" s="122" t="s">
        <v>139</v>
      </c>
      <c r="D12" s="149" t="s">
        <v>185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126</v>
      </c>
      <c r="C13" s="122" t="s">
        <v>9</v>
      </c>
      <c r="D13" s="149" t="s">
        <v>211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115</v>
      </c>
      <c r="C14" s="122" t="s">
        <v>169</v>
      </c>
      <c r="D14" s="149" t="s">
        <v>212</v>
      </c>
      <c r="E14" s="203"/>
      <c r="F14" s="126"/>
      <c r="G14" s="21">
        <v>9</v>
      </c>
      <c r="H14" s="19" t="s">
        <v>104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138</v>
      </c>
      <c r="C15" s="131" t="s">
        <v>139</v>
      </c>
      <c r="D15" s="149" t="s">
        <v>188</v>
      </c>
      <c r="E15" s="203"/>
      <c r="F15" s="126"/>
      <c r="G15" s="21">
        <v>10</v>
      </c>
      <c r="H15" s="19" t="s">
        <v>105</v>
      </c>
      <c r="I15" s="20" t="e">
        <f>((E7-'2017-ÚČ'!E7+E41)/'2017-ÚČ'!E7)*100</f>
        <v>#DIV/0!</v>
      </c>
      <c r="J15" s="22">
        <f>IF(AND(E7=0,E41=0,'2017-ÚČ'!E7=0),0, IF('2017-ÚČ'!E7=0,3,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213</v>
      </c>
      <c r="E16" s="203"/>
      <c r="F16" s="126"/>
      <c r="G16" s="23" t="s">
        <v>39</v>
      </c>
      <c r="H16" s="24" t="s">
        <v>210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116</v>
      </c>
      <c r="C17" s="122" t="s">
        <v>111</v>
      </c>
      <c r="D17" s="149" t="s">
        <v>214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117</v>
      </c>
      <c r="C18" s="122" t="s">
        <v>127</v>
      </c>
      <c r="D18" s="149" t="s">
        <v>191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128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129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118</v>
      </c>
      <c r="C21" s="122" t="s">
        <v>3</v>
      </c>
      <c r="D21" s="149" t="s">
        <v>99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130</v>
      </c>
      <c r="C22" s="122" t="s">
        <v>131</v>
      </c>
      <c r="D22" s="149" t="s">
        <v>215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132</v>
      </c>
      <c r="C23" s="122" t="s">
        <v>5</v>
      </c>
      <c r="D23" s="149" t="s">
        <v>216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123</v>
      </c>
      <c r="C24" s="122" t="s">
        <v>135</v>
      </c>
      <c r="D24" s="149" t="s">
        <v>217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136</v>
      </c>
      <c r="C25" s="122" t="s">
        <v>6</v>
      </c>
      <c r="D25" s="152" t="s">
        <v>218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134</v>
      </c>
      <c r="C26" s="122" t="s">
        <v>133</v>
      </c>
      <c r="D26" s="149" t="s">
        <v>219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126</v>
      </c>
      <c r="C27" s="190" t="s">
        <v>137</v>
      </c>
      <c r="D27" s="152" t="s">
        <v>220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138</v>
      </c>
      <c r="C28" s="123" t="s">
        <v>137</v>
      </c>
      <c r="D28" s="151" t="s">
        <v>221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0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235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122</v>
      </c>
      <c r="C32" s="200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141</v>
      </c>
      <c r="C33" s="128" t="s">
        <v>142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119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168</v>
      </c>
      <c r="C35" s="128" t="s">
        <v>26</v>
      </c>
      <c r="D35" s="149" t="s">
        <v>171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140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146</v>
      </c>
      <c r="C37" s="128" t="s">
        <v>147</v>
      </c>
      <c r="D37" s="149" t="s">
        <v>173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149</v>
      </c>
      <c r="C38" s="128" t="s">
        <v>148</v>
      </c>
      <c r="D38" s="149" t="s">
        <v>174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112</v>
      </c>
      <c r="C39" s="128" t="s">
        <v>143</v>
      </c>
      <c r="D39" s="149" t="s">
        <v>172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144</v>
      </c>
      <c r="C40" s="128" t="s">
        <v>145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150</v>
      </c>
      <c r="C41" s="128" t="s">
        <v>151</v>
      </c>
      <c r="D41" s="149" t="s">
        <v>175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156</v>
      </c>
      <c r="C42" s="129" t="s">
        <v>157</v>
      </c>
      <c r="D42" s="150" t="s">
        <v>177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158</v>
      </c>
      <c r="C43" s="129" t="s">
        <v>159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">
      <c r="A44" s="8"/>
      <c r="B44" s="126" t="s">
        <v>160</v>
      </c>
      <c r="C44" s="129" t="s">
        <v>161</v>
      </c>
      <c r="D44" s="150" t="s">
        <v>178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">
      <c r="A45" s="8"/>
      <c r="B45" s="126" t="s">
        <v>152</v>
      </c>
      <c r="C45" s="128" t="s">
        <v>153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">
      <c r="A46" s="8"/>
      <c r="B46" s="126" t="s">
        <v>155</v>
      </c>
      <c r="C46" s="128" t="s">
        <v>208</v>
      </c>
      <c r="D46" s="149" t="s">
        <v>176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">
      <c r="A47" s="8"/>
      <c r="B47" s="126" t="s">
        <v>162</v>
      </c>
      <c r="C47" s="129" t="s">
        <v>163</v>
      </c>
      <c r="D47" s="150" t="s">
        <v>179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121</v>
      </c>
      <c r="C48" s="128" t="s">
        <v>164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165</v>
      </c>
      <c r="C49" s="128" t="s">
        <v>166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120</v>
      </c>
      <c r="C50" s="130" t="s">
        <v>167</v>
      </c>
      <c r="D50" s="151" t="s">
        <v>180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234</v>
      </c>
      <c r="D2" s="12"/>
      <c r="E2" s="158"/>
      <c r="F2" s="160"/>
      <c r="G2" s="13"/>
      <c r="H2" s="26" t="s">
        <v>203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122</v>
      </c>
      <c r="C5" s="200" t="s">
        <v>18</v>
      </c>
      <c r="D5" s="194" t="s">
        <v>19</v>
      </c>
      <c r="E5" s="161" t="s">
        <v>20</v>
      </c>
      <c r="F5" s="171"/>
      <c r="G5" s="195" t="s">
        <v>36</v>
      </c>
      <c r="H5" s="201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162"/>
      <c r="F6" s="171"/>
      <c r="G6" s="21">
        <v>1</v>
      </c>
      <c r="H6" s="19" t="s">
        <v>11</v>
      </c>
      <c r="I6" s="20" t="e">
        <f>((E46+E40+E41+E42+E45)/E6)*100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112</v>
      </c>
      <c r="C7" s="122" t="s">
        <v>102</v>
      </c>
      <c r="D7" s="149" t="s">
        <v>103</v>
      </c>
      <c r="E7" s="162"/>
      <c r="F7" s="171"/>
      <c r="G7" s="21">
        <v>2</v>
      </c>
      <c r="H7" s="19" t="s">
        <v>34</v>
      </c>
      <c r="I7" s="20" t="e">
        <f>((E16+E17+E18)/E6)*100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113</v>
      </c>
      <c r="C8" s="122" t="s">
        <v>4</v>
      </c>
      <c r="D8" s="149" t="s">
        <v>181</v>
      </c>
      <c r="E8" s="162"/>
      <c r="F8" s="171"/>
      <c r="G8" s="21">
        <v>3</v>
      </c>
      <c r="H8" s="19" t="s">
        <v>16</v>
      </c>
      <c r="I8" s="20" t="e">
        <f>((E32-E34)+(E31-E37-E38)-(E35+E36))/(E33)*100</f>
        <v>#DIV/0!</v>
      </c>
      <c r="J8" s="22">
        <f>IF((E33)&lt;=0,1,IF(I8&lt;15,1,IF(I8&gt;30,3,2)))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114</v>
      </c>
      <c r="C9" s="122" t="s">
        <v>7</v>
      </c>
      <c r="D9" s="149" t="s">
        <v>182</v>
      </c>
      <c r="E9" s="162"/>
      <c r="F9" s="171"/>
      <c r="G9" s="21">
        <v>4</v>
      </c>
      <c r="H9" s="19" t="s">
        <v>15</v>
      </c>
      <c r="I9" s="20" t="e">
        <f>((E48+E39+E43+E44)/(E32+E31-E37-E38))*100</f>
        <v>#DIV/0!</v>
      </c>
      <c r="J9" s="22">
        <f>IF(E48+E39+E43+E44&lt;=0,0, IF(E32+E31-E37-E38&lt;=0,0,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123</v>
      </c>
      <c r="C10" s="122" t="s">
        <v>8</v>
      </c>
      <c r="D10" s="149" t="s">
        <v>183</v>
      </c>
      <c r="E10" s="162"/>
      <c r="F10" s="171"/>
      <c r="G10" s="21">
        <v>5</v>
      </c>
      <c r="H10" s="19" t="s">
        <v>17</v>
      </c>
      <c r="I10" s="20" t="e">
        <f>((E19-E21-E25-E20)/E15)*100</f>
        <v>#DIV/0!</v>
      </c>
      <c r="J10" s="22">
        <f>IF(E15&lt;=0,0,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125</v>
      </c>
      <c r="C11" s="122" t="s">
        <v>124</v>
      </c>
      <c r="D11" s="149" t="s">
        <v>184</v>
      </c>
      <c r="E11" s="162"/>
      <c r="F11" s="171"/>
      <c r="G11" s="21">
        <v>6</v>
      </c>
      <c r="H11" s="19" t="s">
        <v>12</v>
      </c>
      <c r="I11" s="20" t="e">
        <f>(E46+E40+E41+E42+E45)/E47</f>
        <v>#DIV/0!</v>
      </c>
      <c r="J11" s="22">
        <f>IF(AND(E47=0,(E46+E40+E41+E42+E45)&lt;=0),0, IF(E47=0,3,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126</v>
      </c>
      <c r="C12" s="122" t="s">
        <v>9</v>
      </c>
      <c r="D12" s="149" t="s">
        <v>185</v>
      </c>
      <c r="E12" s="162"/>
      <c r="F12" s="171"/>
      <c r="G12" s="21">
        <v>7</v>
      </c>
      <c r="H12" s="19" t="s">
        <v>14</v>
      </c>
      <c r="I12" s="20" t="e">
        <f>(E19-E21-E25-E20-(E12+E13))/(E48+E39+E43+E44)</f>
        <v>#DIV/0!</v>
      </c>
      <c r="J12" s="22">
        <f>IF((E48+E39+E43+E44)&lt;=0,0,IF(I12&lt;5,3,IF(I12&gt;7,1,2)))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115</v>
      </c>
      <c r="C13" s="122" t="s">
        <v>169</v>
      </c>
      <c r="D13" s="149" t="s">
        <v>186</v>
      </c>
      <c r="E13" s="162"/>
      <c r="F13" s="171"/>
      <c r="G13" s="21">
        <v>8</v>
      </c>
      <c r="H13" s="19" t="s">
        <v>13</v>
      </c>
      <c r="I13" s="20" t="e">
        <f>(E8+E14-E22-E23-E24-E26-E21)/E9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138</v>
      </c>
      <c r="C14" s="131" t="s">
        <v>139</v>
      </c>
      <c r="D14" s="149" t="s">
        <v>187</v>
      </c>
      <c r="E14" s="162"/>
      <c r="F14" s="171"/>
      <c r="G14" s="21">
        <v>9</v>
      </c>
      <c r="H14" s="19" t="s">
        <v>104</v>
      </c>
      <c r="I14" s="20" t="e">
        <f>(E10-E11+E12+E13)/(E22-E25+E23+E24)</f>
        <v>#DIV/0!</v>
      </c>
      <c r="J14" s="22">
        <f>IF(AND((E10-E11+E12+E13)=0,(E22-E25+E23+E24)=0),1,IF((E22-E25+E23+E24)&lt;=0,3,IF(I14&lt;1,1,IF(I14&gt;1.5,3,2))))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1"/>
      <c r="C15" s="122" t="s">
        <v>1</v>
      </c>
      <c r="D15" s="149" t="s">
        <v>188</v>
      </c>
      <c r="E15" s="162"/>
      <c r="F15" s="171"/>
      <c r="G15" s="21">
        <v>10</v>
      </c>
      <c r="H15" s="19" t="s">
        <v>105</v>
      </c>
      <c r="I15" s="20" t="e">
        <f>((E7-'2016-ÚČ'!E7+E39)/'2016-ÚČ'!E7)*100</f>
        <v>#DIV/0!</v>
      </c>
      <c r="J15" s="22">
        <f>IF(AND(E7=0,E39=0,'2016-ÚČ'!E7=0),0, IF('2016-ÚČ'!E7=0,3,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4" t="s">
        <v>116</v>
      </c>
      <c r="C16" s="122" t="s">
        <v>111</v>
      </c>
      <c r="D16" s="149" t="s">
        <v>189</v>
      </c>
      <c r="E16" s="162"/>
      <c r="F16" s="171"/>
      <c r="G16" s="23" t="s">
        <v>39</v>
      </c>
      <c r="H16" s="24" t="s">
        <v>204</v>
      </c>
      <c r="I16" s="24"/>
      <c r="J16" s="25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117</v>
      </c>
      <c r="C17" s="122" t="s">
        <v>127</v>
      </c>
      <c r="D17" s="149" t="s">
        <v>190</v>
      </c>
      <c r="E17" s="162"/>
      <c r="F17" s="171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128</v>
      </c>
      <c r="C18" s="122" t="s">
        <v>0</v>
      </c>
      <c r="D18" s="149" t="s">
        <v>191</v>
      </c>
      <c r="E18" s="162"/>
      <c r="F18" s="171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129</v>
      </c>
      <c r="C19" s="122" t="s">
        <v>2</v>
      </c>
      <c r="D19" s="149" t="s">
        <v>65</v>
      </c>
      <c r="E19" s="162"/>
      <c r="F19" s="171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118</v>
      </c>
      <c r="C20" s="122" t="s">
        <v>3</v>
      </c>
      <c r="D20" s="149" t="s">
        <v>66</v>
      </c>
      <c r="E20" s="162"/>
      <c r="F20" s="171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130</v>
      </c>
      <c r="C21" s="122" t="s">
        <v>131</v>
      </c>
      <c r="D21" s="149" t="s">
        <v>100</v>
      </c>
      <c r="E21" s="162"/>
      <c r="F21" s="171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132</v>
      </c>
      <c r="C22" s="122" t="s">
        <v>5</v>
      </c>
      <c r="D22" s="149" t="s">
        <v>192</v>
      </c>
      <c r="E22" s="162"/>
      <c r="F22" s="171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123</v>
      </c>
      <c r="C23" s="122" t="s">
        <v>135</v>
      </c>
      <c r="D23" s="149" t="s">
        <v>194</v>
      </c>
      <c r="E23" s="162"/>
      <c r="F23" s="171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4" t="s">
        <v>136</v>
      </c>
      <c r="C24" s="122" t="s">
        <v>6</v>
      </c>
      <c r="D24" s="152" t="s">
        <v>195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4" t="s">
        <v>134</v>
      </c>
      <c r="C25" s="122" t="s">
        <v>133</v>
      </c>
      <c r="D25" s="149" t="s">
        <v>193</v>
      </c>
      <c r="E25" s="162"/>
      <c r="F25" s="173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5" t="s">
        <v>138</v>
      </c>
      <c r="C26" s="123" t="s">
        <v>137</v>
      </c>
      <c r="D26" s="151" t="s">
        <v>196</v>
      </c>
      <c r="E26" s="164"/>
      <c r="F26" s="171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0"/>
      <c r="F27" s="171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6" t="s">
        <v>235</v>
      </c>
      <c r="D28" s="13"/>
      <c r="E28" s="165"/>
      <c r="F28" s="171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0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3" t="s">
        <v>122</v>
      </c>
      <c r="C30" s="200" t="s">
        <v>18</v>
      </c>
      <c r="D30" s="194" t="s">
        <v>19</v>
      </c>
      <c r="E30" s="161" t="s">
        <v>20</v>
      </c>
      <c r="F30" s="17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6" t="s">
        <v>141</v>
      </c>
      <c r="C31" s="128" t="s">
        <v>142</v>
      </c>
      <c r="D31" s="149" t="s">
        <v>21</v>
      </c>
      <c r="E31" s="166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6" t="s">
        <v>119</v>
      </c>
      <c r="C32" s="128" t="s">
        <v>22</v>
      </c>
      <c r="D32" s="149" t="s">
        <v>25</v>
      </c>
      <c r="E32" s="166"/>
      <c r="F32" s="17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168</v>
      </c>
      <c r="C33" s="128" t="s">
        <v>26</v>
      </c>
      <c r="D33" s="149" t="s">
        <v>171</v>
      </c>
      <c r="E33" s="166"/>
      <c r="F33" s="171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140</v>
      </c>
      <c r="C34" s="128" t="s">
        <v>23</v>
      </c>
      <c r="D34" s="149" t="s">
        <v>24</v>
      </c>
      <c r="E34" s="166"/>
      <c r="F34" s="171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146</v>
      </c>
      <c r="C35" s="128" t="s">
        <v>147</v>
      </c>
      <c r="D35" s="149" t="s">
        <v>173</v>
      </c>
      <c r="E35" s="166"/>
      <c r="F35" s="171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149</v>
      </c>
      <c r="C36" s="128" t="s">
        <v>148</v>
      </c>
      <c r="D36" s="149" t="s">
        <v>174</v>
      </c>
      <c r="E36" s="166"/>
      <c r="F36" s="171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112</v>
      </c>
      <c r="C37" s="128" t="s">
        <v>143</v>
      </c>
      <c r="D37" s="149" t="s">
        <v>172</v>
      </c>
      <c r="E37" s="166"/>
      <c r="F37" s="171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144</v>
      </c>
      <c r="C38" s="128" t="s">
        <v>145</v>
      </c>
      <c r="D38" s="149" t="s">
        <v>27</v>
      </c>
      <c r="E38" s="166"/>
      <c r="F38" s="171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150</v>
      </c>
      <c r="C39" s="128" t="s">
        <v>151</v>
      </c>
      <c r="D39" s="149" t="s">
        <v>175</v>
      </c>
      <c r="E39" s="166"/>
      <c r="F39" s="171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156</v>
      </c>
      <c r="C40" s="129" t="s">
        <v>157</v>
      </c>
      <c r="D40" s="150" t="s">
        <v>177</v>
      </c>
      <c r="E40" s="166"/>
      <c r="F40" s="171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158</v>
      </c>
      <c r="C41" s="129" t="s">
        <v>159</v>
      </c>
      <c r="D41" s="150" t="s">
        <v>28</v>
      </c>
      <c r="E41" s="166"/>
      <c r="F41" s="171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">
      <c r="A42" s="8"/>
      <c r="B42" s="126" t="s">
        <v>160</v>
      </c>
      <c r="C42" s="129" t="s">
        <v>161</v>
      </c>
      <c r="D42" s="150" t="s">
        <v>178</v>
      </c>
      <c r="E42" s="166"/>
      <c r="F42" s="171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6" t="s">
        <v>152</v>
      </c>
      <c r="C43" s="128" t="s">
        <v>153</v>
      </c>
      <c r="D43" s="149" t="s">
        <v>29</v>
      </c>
      <c r="E43" s="166"/>
      <c r="F43" s="171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155</v>
      </c>
      <c r="C44" s="128" t="s">
        <v>154</v>
      </c>
      <c r="D44" s="149" t="s">
        <v>176</v>
      </c>
      <c r="E44" s="166"/>
      <c r="F44" s="171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162</v>
      </c>
      <c r="C45" s="129" t="s">
        <v>163</v>
      </c>
      <c r="D45" s="150" t="s">
        <v>179</v>
      </c>
      <c r="E45" s="166"/>
      <c r="F45" s="171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6" t="s">
        <v>121</v>
      </c>
      <c r="C46" s="128" t="s">
        <v>164</v>
      </c>
      <c r="D46" s="149" t="s">
        <v>30</v>
      </c>
      <c r="E46" s="166"/>
      <c r="F46" s="171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6" t="s">
        <v>165</v>
      </c>
      <c r="C47" s="128" t="s">
        <v>166</v>
      </c>
      <c r="D47" s="149" t="s">
        <v>31</v>
      </c>
      <c r="E47" s="166"/>
      <c r="F47" s="171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7" t="s">
        <v>120</v>
      </c>
      <c r="C48" s="130" t="s">
        <v>167</v>
      </c>
      <c r="D48" s="151" t="s">
        <v>180</v>
      </c>
      <c r="E48" s="167"/>
      <c r="F48" s="171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8"/>
      <c r="D49" s="27"/>
      <c r="E49" s="168"/>
      <c r="F49" s="171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1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0"/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0"/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H33" sqref="H33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236</v>
      </c>
      <c r="D2" s="12"/>
      <c r="E2" s="158"/>
      <c r="F2" s="160"/>
      <c r="G2" s="13"/>
      <c r="H2" s="26" t="s">
        <v>170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122</v>
      </c>
      <c r="C5" s="200" t="s">
        <v>18</v>
      </c>
      <c r="D5" s="194" t="s">
        <v>19</v>
      </c>
      <c r="E5" s="161" t="s">
        <v>20</v>
      </c>
      <c r="F5" s="171"/>
      <c r="G5" s="195" t="s">
        <v>36</v>
      </c>
      <c r="H5" s="201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162"/>
      <c r="F6" s="171"/>
      <c r="G6" s="21">
        <v>1</v>
      </c>
      <c r="H6" s="19" t="s">
        <v>11</v>
      </c>
      <c r="I6" s="20" t="e">
        <f>((E46+E40+E41+E42+E45)/E6)*100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112</v>
      </c>
      <c r="C7" s="122" t="s">
        <v>102</v>
      </c>
      <c r="D7" s="149" t="s">
        <v>103</v>
      </c>
      <c r="E7" s="162"/>
      <c r="F7" s="171"/>
      <c r="G7" s="21">
        <v>2</v>
      </c>
      <c r="H7" s="19" t="s">
        <v>34</v>
      </c>
      <c r="I7" s="20" t="e">
        <f>((E16+E17+E18)/E6)*100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113</v>
      </c>
      <c r="C8" s="122" t="s">
        <v>4</v>
      </c>
      <c r="D8" s="149" t="s">
        <v>181</v>
      </c>
      <c r="E8" s="162"/>
      <c r="F8" s="171"/>
      <c r="G8" s="21">
        <v>3</v>
      </c>
      <c r="H8" s="19" t="s">
        <v>16</v>
      </c>
      <c r="I8" s="20" t="e">
        <f>((E32-E34)+(E31-E37-E38)-(E35+E36))/(E33)*100</f>
        <v>#DIV/0!</v>
      </c>
      <c r="J8" s="22">
        <f>IF((E33)&lt;=0,1,IF(I8&lt;15,1,IF(I8&gt;30,3,2)))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114</v>
      </c>
      <c r="C9" s="122" t="s">
        <v>7</v>
      </c>
      <c r="D9" s="149" t="s">
        <v>182</v>
      </c>
      <c r="E9" s="162"/>
      <c r="F9" s="171"/>
      <c r="G9" s="21">
        <v>4</v>
      </c>
      <c r="H9" s="19" t="s">
        <v>15</v>
      </c>
      <c r="I9" s="20" t="e">
        <f>((E48+E39+E43+E44)/(E32+E31-E37-E38))*100</f>
        <v>#DIV/0!</v>
      </c>
      <c r="J9" s="22">
        <f>IF(E48+E39+E43+E44&lt;=0,0, IF(E32+E31-E37-E38&lt;=0,0,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123</v>
      </c>
      <c r="C10" s="122" t="s">
        <v>8</v>
      </c>
      <c r="D10" s="149" t="s">
        <v>183</v>
      </c>
      <c r="E10" s="162"/>
      <c r="F10" s="171"/>
      <c r="G10" s="21">
        <v>5</v>
      </c>
      <c r="H10" s="19" t="s">
        <v>17</v>
      </c>
      <c r="I10" s="20" t="e">
        <f>((E19-E21-E25-E20)/E15)*100</f>
        <v>#DIV/0!</v>
      </c>
      <c r="J10" s="22">
        <f>IF(E15&lt;=0,0,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125</v>
      </c>
      <c r="C11" s="122" t="s">
        <v>124</v>
      </c>
      <c r="D11" s="149" t="s">
        <v>184</v>
      </c>
      <c r="E11" s="162"/>
      <c r="F11" s="171"/>
      <c r="G11" s="21">
        <v>6</v>
      </c>
      <c r="H11" s="19" t="s">
        <v>12</v>
      </c>
      <c r="I11" s="20" t="e">
        <f>(E46+E40+E41+E42+E45)/E47</f>
        <v>#DIV/0!</v>
      </c>
      <c r="J11" s="22">
        <f>IF(AND(E47=0,(E46+E40+E41+E42+E45)&lt;=0),0, IF(E47=0,3,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126</v>
      </c>
      <c r="C12" s="122" t="s">
        <v>9</v>
      </c>
      <c r="D12" s="149" t="s">
        <v>185</v>
      </c>
      <c r="E12" s="162"/>
      <c r="F12" s="171"/>
      <c r="G12" s="21">
        <v>7</v>
      </c>
      <c r="H12" s="19" t="s">
        <v>14</v>
      </c>
      <c r="I12" s="20" t="e">
        <f>(E19-E21-E25-E20-(E12+E13))/(E48+E39+E43+E44)</f>
        <v>#DIV/0!</v>
      </c>
      <c r="J12" s="22">
        <f>IF((E48+E39+E43+E44)&lt;=0,0,IF(I12&lt;5,3,IF(I12&gt;7,1,2)))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115</v>
      </c>
      <c r="C13" s="122" t="s">
        <v>169</v>
      </c>
      <c r="D13" s="149" t="s">
        <v>186</v>
      </c>
      <c r="E13" s="162"/>
      <c r="F13" s="171"/>
      <c r="G13" s="21">
        <v>8</v>
      </c>
      <c r="H13" s="19" t="s">
        <v>13</v>
      </c>
      <c r="I13" s="20" t="e">
        <f>(E8+E14-E22-E23-E24-E26-E21)/E9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138</v>
      </c>
      <c r="C14" s="131" t="s">
        <v>139</v>
      </c>
      <c r="D14" s="149" t="s">
        <v>187</v>
      </c>
      <c r="E14" s="162"/>
      <c r="F14" s="171"/>
      <c r="G14" s="21">
        <v>9</v>
      </c>
      <c r="H14" s="19" t="s">
        <v>104</v>
      </c>
      <c r="I14" s="20" t="e">
        <f>(E10-E11+E12+E13)/(E22-E25+E23+E24)</f>
        <v>#DIV/0!</v>
      </c>
      <c r="J14" s="22">
        <f>IF(AND((E10-E11+E12+E13)=0,(E22-E25+E23+E24)=0),1,IF((E22-E25+E23+E24)&lt;=0,3,IF(I14&lt;1,1,IF(I14&gt;1.5,3,2))))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1"/>
      <c r="C15" s="122" t="s">
        <v>1</v>
      </c>
      <c r="D15" s="149" t="s">
        <v>188</v>
      </c>
      <c r="E15" s="162"/>
      <c r="F15" s="171"/>
      <c r="G15" s="21">
        <v>10</v>
      </c>
      <c r="H15" s="19" t="s">
        <v>105</v>
      </c>
      <c r="I15" s="20" t="e">
        <f>((E7-'2015-ÚČ'!E6+E39)/'2015-ÚČ'!E6)*100</f>
        <v>#DIV/0!</v>
      </c>
      <c r="J15" s="22">
        <f>IF(AND(E7=0,E39=0,'2015-ÚČ'!E6=0),0, IF('2015-ÚČ'!E6=0,3,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4" t="s">
        <v>116</v>
      </c>
      <c r="C16" s="122" t="s">
        <v>111</v>
      </c>
      <c r="D16" s="149" t="s">
        <v>189</v>
      </c>
      <c r="E16" s="162"/>
      <c r="F16" s="171"/>
      <c r="G16" s="23" t="s">
        <v>39</v>
      </c>
      <c r="H16" s="24" t="s">
        <v>201</v>
      </c>
      <c r="I16" s="24"/>
      <c r="J16" s="25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117</v>
      </c>
      <c r="C17" s="122" t="s">
        <v>127</v>
      </c>
      <c r="D17" s="149" t="s">
        <v>190</v>
      </c>
      <c r="E17" s="162"/>
      <c r="F17" s="171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128</v>
      </c>
      <c r="C18" s="122" t="s">
        <v>0</v>
      </c>
      <c r="D18" s="149" t="s">
        <v>191</v>
      </c>
      <c r="E18" s="162"/>
      <c r="F18" s="171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129</v>
      </c>
      <c r="C19" s="122" t="s">
        <v>2</v>
      </c>
      <c r="D19" s="149" t="s">
        <v>65</v>
      </c>
      <c r="E19" s="162"/>
      <c r="F19" s="171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118</v>
      </c>
      <c r="C20" s="122" t="s">
        <v>3</v>
      </c>
      <c r="D20" s="149" t="s">
        <v>66</v>
      </c>
      <c r="E20" s="162"/>
      <c r="F20" s="171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130</v>
      </c>
      <c r="C21" s="122" t="s">
        <v>131</v>
      </c>
      <c r="D21" s="149" t="s">
        <v>100</v>
      </c>
      <c r="E21" s="162"/>
      <c r="F21" s="171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132</v>
      </c>
      <c r="C22" s="122" t="s">
        <v>5</v>
      </c>
      <c r="D22" s="149" t="s">
        <v>192</v>
      </c>
      <c r="E22" s="162"/>
      <c r="F22" s="171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123</v>
      </c>
      <c r="C23" s="122" t="s">
        <v>135</v>
      </c>
      <c r="D23" s="149" t="s">
        <v>194</v>
      </c>
      <c r="E23" s="162"/>
      <c r="F23" s="171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4" t="s">
        <v>136</v>
      </c>
      <c r="C24" s="122" t="s">
        <v>6</v>
      </c>
      <c r="D24" s="152" t="s">
        <v>195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4" t="s">
        <v>134</v>
      </c>
      <c r="C25" s="122" t="s">
        <v>133</v>
      </c>
      <c r="D25" s="149" t="s">
        <v>193</v>
      </c>
      <c r="E25" s="162"/>
      <c r="F25" s="173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5" t="s">
        <v>138</v>
      </c>
      <c r="C26" s="123" t="s">
        <v>137</v>
      </c>
      <c r="D26" s="151" t="s">
        <v>196</v>
      </c>
      <c r="E26" s="164"/>
      <c r="F26" s="171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0"/>
      <c r="F27" s="171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6" t="s">
        <v>235</v>
      </c>
      <c r="D28" s="13"/>
      <c r="E28" s="165"/>
      <c r="F28" s="171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0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3" t="s">
        <v>122</v>
      </c>
      <c r="C30" s="200" t="s">
        <v>18</v>
      </c>
      <c r="D30" s="194" t="s">
        <v>19</v>
      </c>
      <c r="E30" s="161" t="s">
        <v>20</v>
      </c>
      <c r="F30" s="17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6" t="s">
        <v>141</v>
      </c>
      <c r="C31" s="128" t="s">
        <v>142</v>
      </c>
      <c r="D31" s="149" t="s">
        <v>21</v>
      </c>
      <c r="E31" s="166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6" t="s">
        <v>119</v>
      </c>
      <c r="C32" s="128" t="s">
        <v>22</v>
      </c>
      <c r="D32" s="149" t="s">
        <v>25</v>
      </c>
      <c r="E32" s="166"/>
      <c r="F32" s="17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168</v>
      </c>
      <c r="C33" s="128" t="s">
        <v>26</v>
      </c>
      <c r="D33" s="149" t="s">
        <v>171</v>
      </c>
      <c r="E33" s="166"/>
      <c r="F33" s="171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140</v>
      </c>
      <c r="C34" s="128" t="s">
        <v>23</v>
      </c>
      <c r="D34" s="149" t="s">
        <v>24</v>
      </c>
      <c r="E34" s="166"/>
      <c r="F34" s="171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146</v>
      </c>
      <c r="C35" s="128" t="s">
        <v>147</v>
      </c>
      <c r="D35" s="149" t="s">
        <v>173</v>
      </c>
      <c r="E35" s="166"/>
      <c r="F35" s="171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149</v>
      </c>
      <c r="C36" s="128" t="s">
        <v>148</v>
      </c>
      <c r="D36" s="149" t="s">
        <v>174</v>
      </c>
      <c r="E36" s="166"/>
      <c r="F36" s="171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112</v>
      </c>
      <c r="C37" s="128" t="s">
        <v>143</v>
      </c>
      <c r="D37" s="149" t="s">
        <v>172</v>
      </c>
      <c r="E37" s="166"/>
      <c r="F37" s="171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144</v>
      </c>
      <c r="C38" s="128" t="s">
        <v>145</v>
      </c>
      <c r="D38" s="149" t="s">
        <v>27</v>
      </c>
      <c r="E38" s="166"/>
      <c r="F38" s="171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150</v>
      </c>
      <c r="C39" s="128" t="s">
        <v>151</v>
      </c>
      <c r="D39" s="149" t="s">
        <v>175</v>
      </c>
      <c r="E39" s="166"/>
      <c r="F39" s="171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156</v>
      </c>
      <c r="C40" s="129" t="s">
        <v>157</v>
      </c>
      <c r="D40" s="150" t="s">
        <v>177</v>
      </c>
      <c r="E40" s="166"/>
      <c r="F40" s="171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158</v>
      </c>
      <c r="C41" s="129" t="s">
        <v>159</v>
      </c>
      <c r="D41" s="150" t="s">
        <v>28</v>
      </c>
      <c r="E41" s="166"/>
      <c r="F41" s="171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2">
      <c r="A42" s="8"/>
      <c r="B42" s="126" t="s">
        <v>160</v>
      </c>
      <c r="C42" s="129" t="s">
        <v>161</v>
      </c>
      <c r="D42" s="150" t="s">
        <v>178</v>
      </c>
      <c r="E42" s="166"/>
      <c r="F42" s="171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6" t="s">
        <v>152</v>
      </c>
      <c r="C43" s="128" t="s">
        <v>153</v>
      </c>
      <c r="D43" s="149" t="s">
        <v>29</v>
      </c>
      <c r="E43" s="166"/>
      <c r="F43" s="171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155</v>
      </c>
      <c r="C44" s="128" t="s">
        <v>154</v>
      </c>
      <c r="D44" s="149" t="s">
        <v>176</v>
      </c>
      <c r="E44" s="166"/>
      <c r="F44" s="171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162</v>
      </c>
      <c r="C45" s="129" t="s">
        <v>163</v>
      </c>
      <c r="D45" s="150" t="s">
        <v>179</v>
      </c>
      <c r="E45" s="166"/>
      <c r="F45" s="171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6" t="s">
        <v>121</v>
      </c>
      <c r="C46" s="128" t="s">
        <v>164</v>
      </c>
      <c r="D46" s="149" t="s">
        <v>30</v>
      </c>
      <c r="E46" s="166"/>
      <c r="F46" s="171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6" t="s">
        <v>165</v>
      </c>
      <c r="C47" s="128" t="s">
        <v>166</v>
      </c>
      <c r="D47" s="149" t="s">
        <v>31</v>
      </c>
      <c r="E47" s="166"/>
      <c r="F47" s="171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7" t="s">
        <v>120</v>
      </c>
      <c r="C48" s="130" t="s">
        <v>167</v>
      </c>
      <c r="D48" s="151" t="s">
        <v>180</v>
      </c>
      <c r="E48" s="167"/>
      <c r="F48" s="171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8"/>
      <c r="D49" s="27"/>
      <c r="E49" s="168"/>
      <c r="F49" s="171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1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0"/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0"/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R348"/>
  <sheetViews>
    <sheetView zoomScale="75" zoomScaleNormal="75" workbookViewId="0">
      <selection activeCell="E6" sqref="E6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69" customWidth="1"/>
  </cols>
  <sheetData>
    <row r="1" spans="1:96" x14ac:dyDescent="0.2">
      <c r="A1" s="8"/>
      <c r="B1" s="8"/>
      <c r="C1" s="8"/>
      <c r="D1" s="8"/>
      <c r="E1" s="157"/>
      <c r="F1" s="8"/>
      <c r="G1" s="8"/>
    </row>
    <row r="2" spans="1:96" ht="14.25" x14ac:dyDescent="0.2">
      <c r="A2" s="8"/>
      <c r="B2" s="12"/>
      <c r="C2" s="26" t="s">
        <v>234</v>
      </c>
      <c r="D2" s="12"/>
      <c r="E2" s="158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69" customFormat="1" ht="14.25" x14ac:dyDescent="0.2">
      <c r="A3" s="11"/>
      <c r="B3" s="11"/>
      <c r="C3" s="58"/>
      <c r="D3" s="67"/>
      <c r="E3" s="159"/>
      <c r="F3" s="9"/>
      <c r="G3" s="9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</row>
    <row r="4" spans="1:96" ht="6.75" customHeight="1" thickBot="1" x14ac:dyDescent="0.25">
      <c r="A4" s="8"/>
      <c r="B4" s="8"/>
      <c r="C4" s="7"/>
      <c r="D4" s="7"/>
      <c r="E4" s="160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93" t="s">
        <v>122</v>
      </c>
      <c r="C5" s="200" t="s">
        <v>18</v>
      </c>
      <c r="D5" s="194" t="s">
        <v>19</v>
      </c>
      <c r="E5" s="161" t="s">
        <v>20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25" t="s">
        <v>112</v>
      </c>
      <c r="C6" s="123" t="s">
        <v>102</v>
      </c>
      <c r="D6" s="18" t="s">
        <v>103</v>
      </c>
      <c r="E6" s="164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0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H21" sqref="H2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263</v>
      </c>
      <c r="C2" s="13"/>
      <c r="D2" s="165"/>
      <c r="E2" s="160"/>
      <c r="F2" s="13"/>
      <c r="G2" s="26" t="s">
        <v>261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101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90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91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205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89</v>
      </c>
      <c r="C13" s="16" t="s">
        <v>58</v>
      </c>
      <c r="D13" s="162"/>
      <c r="E13" s="160"/>
      <c r="F13" s="21">
        <v>8</v>
      </c>
      <c r="G13" s="19" t="s">
        <v>106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110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105</v>
      </c>
      <c r="H15" s="107" t="e">
        <f>(((D6+D7+D10+D13)-('2019-DE'!D6+'2019-DE'!D7+'2019-DE'!D10+'2019-DE'!D13)+D22)/('2019-DE'!D6+'2019-DE'!D7+'2019-DE'!D10+'2019-DE'!D13))*100</f>
        <v>#DIV/0!</v>
      </c>
      <c r="I15" s="108">
        <f>IF(AND((D6+D7+D10+D13)=0,D22=0,('2019-DE'!D6+'2019-DE'!D7+'2019-DE'!D10+'2019-DE'!D13)=0),0, IF(('2019-DE'!D6+'2019-DE'!D7+'2019-DE'!D10+'2019-DE'!D13)=0,3,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262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94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95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108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259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260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92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93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G45" sqref="G4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245</v>
      </c>
      <c r="C2" s="13"/>
      <c r="D2" s="165"/>
      <c r="E2" s="160"/>
      <c r="F2" s="13"/>
      <c r="G2" s="26" t="s">
        <v>243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101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90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91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205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89</v>
      </c>
      <c r="C13" s="16" t="s">
        <v>58</v>
      </c>
      <c r="D13" s="162"/>
      <c r="E13" s="160"/>
      <c r="F13" s="21">
        <v>8</v>
      </c>
      <c r="G13" s="19" t="s">
        <v>106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110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105</v>
      </c>
      <c r="H15" s="107" t="e">
        <f>(((D6+D7+D10+D13)-('2018-DE'!D6+'2018-DE'!D7+'2018-DE'!D10+'2018-DE'!D13)+D22)/('2018-DE'!D6+'2018-DE'!D7+'2018-DE'!D10+'2018-DE'!D13))*100</f>
        <v>#DIV/0!</v>
      </c>
      <c r="I15" s="108">
        <f>IF(AND((D6+D7+D10+D13)=0,D22=0,('2018-DE'!D6+'2018-DE'!D7+'2018-DE'!D10+'2018-DE'!D13)=0),0, IF(('2018-DE'!D6+'2018-DE'!D7+'2018-DE'!D10+'2018-DE'!D13)=0,3,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244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94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95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108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259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260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92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93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6B7E3EBCE544C817A100973F6DF0B" ma:contentTypeVersion="13" ma:contentTypeDescription="Vytvoří nový dokument" ma:contentTypeScope="" ma:versionID="a2bcd12f9b0a5f74edf41ac100a66f5e">
  <xsd:schema xmlns:xsd="http://www.w3.org/2001/XMLSchema" xmlns:xs="http://www.w3.org/2001/XMLSchema" xmlns:p="http://schemas.microsoft.com/office/2006/metadata/properties" xmlns:ns3="f249f51d-211c-43f9-9576-e83eb1cc996f" xmlns:ns4="bbf0cf1b-a933-43e5-b858-52af369f4b13" targetNamespace="http://schemas.microsoft.com/office/2006/metadata/properties" ma:root="true" ma:fieldsID="4c6d24e2bdf4f42bf56edb865a88e400" ns3:_="" ns4:_="">
    <xsd:import namespace="f249f51d-211c-43f9-9576-e83eb1cc996f"/>
    <xsd:import namespace="bbf0cf1b-a933-43e5-b858-52af369f4b1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9f51d-211c-43f9-9576-e83eb1cc9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cf1b-a933-43e5-b858-52af369f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7E25D-69C4-403E-8414-11037C342632}">
  <ds:schemaRefs>
    <ds:schemaRef ds:uri="http://schemas.microsoft.com/office/2006/metadata/properties"/>
    <ds:schemaRef ds:uri="http://schemas.microsoft.com/office/2006/documentManagement/types"/>
    <ds:schemaRef ds:uri="bbf0cf1b-a933-43e5-b858-52af369f4b13"/>
    <ds:schemaRef ds:uri="http://purl.org/dc/terms/"/>
    <ds:schemaRef ds:uri="http://schemas.openxmlformats.org/package/2006/metadata/core-properties"/>
    <ds:schemaRef ds:uri="f249f51d-211c-43f9-9576-e83eb1cc996f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FEA4E2-DF6E-4318-AB72-3401B5B1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9f51d-211c-43f9-9576-e83eb1cc996f"/>
    <ds:schemaRef ds:uri="bbf0cf1b-a933-43e5-b858-52af369f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DD24F4-E144-4D83-9518-EF22F6F8D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postup</vt:lpstr>
      <vt:lpstr>2020-ÚČ</vt:lpstr>
      <vt:lpstr>2019-ÚČ</vt:lpstr>
      <vt:lpstr>2018-ÚČ</vt:lpstr>
      <vt:lpstr>2017-ÚČ</vt:lpstr>
      <vt:lpstr>2016-ÚČ</vt:lpstr>
      <vt:lpstr>2015-ÚČ</vt:lpstr>
      <vt:lpstr>2020-DE</vt:lpstr>
      <vt:lpstr>2019-DE</vt:lpstr>
      <vt:lpstr>2018-DE</vt:lpstr>
      <vt:lpstr>2017-DE</vt:lpstr>
      <vt:lpstr>2016-DE</vt:lpstr>
      <vt:lpstr>2015-DE</vt:lpstr>
      <vt:lpstr>bodování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Rebcová Kateřina Ing.</cp:lastModifiedBy>
  <cp:lastPrinted>2007-02-07T13:11:42Z</cp:lastPrinted>
  <dcterms:created xsi:type="dcterms:W3CDTF">1997-01-24T11:07:25Z</dcterms:created>
  <dcterms:modified xsi:type="dcterms:W3CDTF">2021-12-20T12:21:28Z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0x0101001A16B7E3EBCE544C817A100973F6DF0B</vt:lpwstr>
  </property>
</Properties>
</file>